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HRWW" sheetId="17" r:id="rId17"/>
    <sheet name="Rye" sheetId="18" r:id="rId18"/>
    <sheet name="Chickpea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<sst xmlns="http://schemas.openxmlformats.org/spreadsheetml/2006/main" count="679" uniqueCount="162">
  <si>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</si>
  <si>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</si>
  <si>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</si>
  <si>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</si>
  <si>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</si>
  <si>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</si>
  <si>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</si>
  <si>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</si>
  <si>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</si>
  <si>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</si>
  <si>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</si>
  <si>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</si>
  <si>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</si>
  <si>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</si>
  <si>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</si>
  <si>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</si>
  <si>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</si>
  <si>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</si>
  <si>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</si>
  <si>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</si>
  <si>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</si>
  <si>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</si>
  <si>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</si>
  <si>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</si>
  <si>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</si>
  <si>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</si>
  <si>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</si>
  <si>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</si>
  <si>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</si>
  <si>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</si>
  <si>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</si>
  <si>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</si>
  <si>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</si>
  <si>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</si>
  <si>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</si>
  <si>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</si>
  <si>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</si>
  <si>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</si>
  <si>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</si>
  <si>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</si>
  <si>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</si>
  <si>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</si>
  <si>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</si>
  <si>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</si>
  <si>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</si>
  <si>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</si>
  <si>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</si>
  <si>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</si>
  <si>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</si>
  <si>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</si>
  <si>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</si>
  <si>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</si>
  <si>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</si>
  <si>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</si>
  <si>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</si>
  <si>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</si>
  <si>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</si>
  <si>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</si>
  <si>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</si>
  <si>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</si>
  <si>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</si>
  <si>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</si>
  <si>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</si>
  <si>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</si>
  <si>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</si>
  <si>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</si>
  <si>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</si>
  <si>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</si>
  <si>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</si>
  <si>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</si>
  <si>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</si>
  <si>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</si>
  <si>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</si>
  <si>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</si>
  <si>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</si>
  <si>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</si>
  <si>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</si>
  <si>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</si>
  <si>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</si>
  <si>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</si>
  <si>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</si>
  <si>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</si>
  <si>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</si>
  <si>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</si>
  <si>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</si>
  <si>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</si>
  <si>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</si>
  <si>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</si>
  <si>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</si>
  <si>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</si>
  <si>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</si>
  <si>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</si>
  <si>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</si>
  <si>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</si>
  <si>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</si>
  <si>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</si>
  <si>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</si>
  <si>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</si>
  <si>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</si>
  <si>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</si>
  <si>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</si>
  <si>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</si>
  <si>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</si>
  <si>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</si>
  <si>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</si>
  <si>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</si>
  <si>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</si>
  <si>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</si>
  <si>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</si>
  <si>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</si>
  <si>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</si>
  <si>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</si>
  <si>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</si>
  <si>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</si>
  <si>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</si>
  <si>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</si>
  <si>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</si>
  <si>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</si>
  <si>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</si>
  <si>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</si>
  <si>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</si>
  <si>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</si>
  <si>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</si>
  <si>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</si>
  <si>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</si>
  <si>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</si>
  <si>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</si>
  <si>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</si>
  <si>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</si>
  <si>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</si>
  <si>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</si>
  <si>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</si>
  <si>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</si>
  <si>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</si>
  <si>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</si>
  <si>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</si>
  <si>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</si>
  <si>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</si>
  <si>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</si>
  <si>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</si>
  <si>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North Dakota 2010 Projected Crop Budgets - North West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</si>
  <si>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</si>
  <si>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</si>
  <si>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</si>
  <si>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</si>
  <si>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Early foliar fungicide would cost $3-$4.50, late $4-$14</t>
  </si>
  <si>
    <t>Wheat midge &amp; cereal grain aphid insect would be $6</t>
  </si>
  <si>
    <t>Malt price, feed quality occurs 35%, price est. is $2.94</t>
  </si>
  <si>
    <t>Crop insurance only available by written agreement.</t>
  </si>
  <si>
    <t>Includes seed treatment for wireworm and flea beetle</t>
  </si>
  <si>
    <t>Spraying for head feeding insects cutworm would be $5</t>
  </si>
  <si>
    <t>Food quality price</t>
  </si>
  <si>
    <t>Insecticide treatment for cutworm would cost about $5</t>
  </si>
  <si>
    <t>Includes pre-harvest dessicant</t>
  </si>
  <si>
    <t>Fungicide for ascochyta would cost about $16</t>
  </si>
  <si>
    <t>Insecticide for cutworms would cost about $5</t>
  </si>
  <si>
    <t>Fungicide for aternaria leaf spot would be about $17</t>
  </si>
  <si>
    <t>Name:</t>
  </si>
  <si>
    <t>Wheat midge &amp; cereal grain aphid insect. would be $6</t>
  </si>
  <si>
    <t>SMALL CHICKPEA</t>
  </si>
  <si>
    <t>Frontier variety which has some ascochyta resistance</t>
  </si>
  <si>
    <t>Fungicide for ascochyta blight, more may be needed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</si>
</sst>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8" t="s">
        <v>140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105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106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107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108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109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110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111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112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113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114</v>
      </c>
      <c r="B14" s="43"/>
      <c r="C14" s="43"/>
      <c r="D14" s="43"/>
      <c r="E14" s="43"/>
      <c r="F14" s="43"/>
      <c r="G14" s="43"/>
      <c r="H14" s="43"/>
    </row>
    <row r="15" spans="1:8" ht="12.75">
      <c r="A15" s="17" t="s">
        <v>115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116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117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141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118</v>
      </c>
      <c r="B19" s="43"/>
      <c r="C19" s="43"/>
      <c r="E19" s="43"/>
      <c r="F19" s="43"/>
      <c r="G19" s="43"/>
      <c r="H19" s="43"/>
    </row>
    <row r="20" spans="1:8" ht="12.75">
      <c r="A20" s="17" t="s">
        <v>119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120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121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122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123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124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125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126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127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134</v>
      </c>
      <c r="B32" s="41" t="s">
        <v>135</v>
      </c>
      <c r="C32" s="41"/>
      <c r="D32" s="45"/>
      <c r="E32" s="41" t="s">
        <v>136</v>
      </c>
      <c r="F32" s="41"/>
      <c r="G32" s="41"/>
      <c r="H32" s="41"/>
    </row>
    <row r="33" spans="1:11" ht="12.75">
      <c r="A33" s="41" t="s">
        <v>137</v>
      </c>
      <c r="B33" s="80" t="s">
        <v>138</v>
      </c>
      <c r="C33" s="81"/>
      <c r="D33" s="81"/>
      <c r="E33" s="81"/>
      <c r="F33" s="81"/>
      <c r="G33" s="81"/>
      <c r="H33" s="41" t="s">
        <v>139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29</v>
      </c>
      <c r="C2" s="88"/>
      <c r="D2" s="88"/>
      <c r="E2" s="88"/>
      <c r="F2" s="88"/>
      <c r="G2" s="88"/>
    </row>
    <row r="3" spans="1:7" ht="12.75">
      <c r="A3" t="s">
        <v>85</v>
      </c>
      <c r="B3" s="12">
        <v>6</v>
      </c>
      <c r="C3" s="91" t="s">
        <v>151</v>
      </c>
      <c r="D3" s="88"/>
      <c r="E3" s="88"/>
      <c r="F3" s="88"/>
      <c r="G3" s="88"/>
    </row>
    <row r="4" spans="1:7" ht="12.75">
      <c r="A4" t="s">
        <v>27</v>
      </c>
      <c r="B4" s="2">
        <f>B2*B3</f>
        <v>174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31.5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25.5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91" t="s">
        <v>152</v>
      </c>
      <c r="D10" s="88"/>
      <c r="E10" s="88"/>
      <c r="F10" s="88"/>
      <c r="G10" s="88"/>
    </row>
    <row r="11" spans="1:7" ht="12.75">
      <c r="A11" s="1" t="s">
        <v>12</v>
      </c>
      <c r="B11" s="11">
        <v>7.6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6.4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10.92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14.22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7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2.71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105.85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5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16.65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9.16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61.41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167.26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6.740000000000009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3.65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2.1175862068965516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5.767586206896551</v>
      </c>
      <c r="C34" s="88"/>
      <c r="D34" s="88"/>
      <c r="E34" s="88"/>
      <c r="F34" s="88"/>
      <c r="G34" s="88"/>
    </row>
  </sheetData>
  <sheetProtection sheet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51</v>
      </c>
      <c r="C2" s="88"/>
      <c r="D2" s="88"/>
      <c r="E2" s="88"/>
      <c r="F2" s="88"/>
      <c r="G2" s="88"/>
    </row>
    <row r="3" spans="1:7" ht="12.75">
      <c r="A3" t="s">
        <v>85</v>
      </c>
      <c r="B3" s="12">
        <v>2.22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113.22000000000001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8.5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7.5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26.87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8.5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11.2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13.44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2.15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84.16000000000001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5.2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16.07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9.17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61.04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145.20000000000002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-31.980000000000004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1.6501960784313727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1.1968627450980391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2.8470588235294123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1250</v>
      </c>
      <c r="C2" s="88"/>
      <c r="D2" s="88"/>
      <c r="E2" s="88"/>
      <c r="F2" s="88"/>
      <c r="G2" s="88"/>
    </row>
    <row r="3" spans="1:7" ht="12.75">
      <c r="A3" t="s">
        <v>85</v>
      </c>
      <c r="B3" s="10">
        <v>0.24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300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28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32.5</v>
      </c>
      <c r="C8" s="91" t="s">
        <v>153</v>
      </c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91" t="s">
        <v>154</v>
      </c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91" t="s">
        <v>155</v>
      </c>
      <c r="D10" s="88"/>
      <c r="E10" s="88"/>
      <c r="F10" s="88"/>
      <c r="G10" s="88"/>
    </row>
    <row r="11" spans="1:7" ht="12.75">
      <c r="A11" s="1" t="s">
        <v>12</v>
      </c>
      <c r="B11" s="11">
        <v>5.46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16.2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10.92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14.65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7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3.01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117.74000000000001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4.99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16.83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9.35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61.77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179.51000000000002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120.48999999999998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0.09419200000000001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0.049416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0.143608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900</v>
      </c>
      <c r="C2" s="88"/>
      <c r="D2" s="88"/>
      <c r="E2" s="88"/>
      <c r="F2" s="88"/>
      <c r="G2" s="88"/>
    </row>
    <row r="3" spans="1:7" ht="12.75">
      <c r="A3" t="s">
        <v>85</v>
      </c>
      <c r="B3" s="10">
        <v>0.238</v>
      </c>
      <c r="C3" s="88"/>
      <c r="D3" s="88"/>
      <c r="E3" s="88"/>
      <c r="F3" s="88"/>
      <c r="G3" s="88"/>
    </row>
    <row r="4" spans="1:7" ht="12.75">
      <c r="A4" t="s">
        <v>27</v>
      </c>
      <c r="B4" s="27">
        <f>B2*B3</f>
        <v>214.2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9.5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23.51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8.7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10.42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13.41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2.27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88.81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4.91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15.47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9.23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60.21000000000001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149.02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65.17999999999998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0.09867777777777778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0.06690000000000002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0.1655777777777778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950</v>
      </c>
      <c r="C2" s="88"/>
      <c r="D2" s="88"/>
      <c r="E2" s="88"/>
      <c r="F2" s="88"/>
      <c r="G2" s="88"/>
    </row>
    <row r="3" spans="1:7" ht="12.75">
      <c r="A3" t="s">
        <v>85</v>
      </c>
      <c r="B3" s="10">
        <v>0.192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182.4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11.5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18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91" t="s">
        <v>156</v>
      </c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16.75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12.7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9.01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12.02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2.26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88.24000000000001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4.48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13.62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7.55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56.25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144.49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37.91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0.0928842105263158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0.05921052631578947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0.15209473684210528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28">
        <v>850</v>
      </c>
      <c r="C2" s="88"/>
      <c r="D2" s="88"/>
      <c r="E2" s="88"/>
      <c r="F2" s="88"/>
      <c r="G2" s="88"/>
    </row>
    <row r="3" spans="1:7" ht="12.75">
      <c r="A3" t="s">
        <v>29</v>
      </c>
      <c r="B3" s="10">
        <v>0.191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162.35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25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13.5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12.39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0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10.02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12.9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1.5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1.98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77.29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4.76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15.04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8.66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59.06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136.35000000000002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25.99999999999997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0.09092941176470588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0.06948235294117647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0.1604117647058824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1300</v>
      </c>
      <c r="C2" s="88"/>
      <c r="D2" s="88"/>
      <c r="E2" s="88"/>
      <c r="F2" s="88"/>
      <c r="G2" s="88"/>
    </row>
    <row r="3" spans="1:7" ht="12.75">
      <c r="A3" t="s">
        <v>29</v>
      </c>
      <c r="B3" s="10">
        <v>0.065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84.5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6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14.91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0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10.28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13.02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1.45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56.66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4.86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15.27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8.77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59.5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116.16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-31.659999999999997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0.04358461538461538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0.04576923076923077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0.08935384615384614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36</v>
      </c>
      <c r="C2" s="88"/>
      <c r="D2" s="88"/>
      <c r="E2" s="88"/>
      <c r="F2" s="88"/>
      <c r="G2" s="88"/>
    </row>
    <row r="3" spans="1:7" ht="12.75">
      <c r="A3" t="s">
        <v>86</v>
      </c>
      <c r="B3" s="10">
        <v>4.59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165.24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7.5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15.4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9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38.92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9.6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8.98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11.72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2.81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109.92999999999999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4.48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13.37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7.2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55.650000000000006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165.57999999999998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-0.339999999999975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3.053611111111111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1.5458333333333334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4.599444444444444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35</v>
      </c>
      <c r="C2" s="88"/>
      <c r="D2" s="88"/>
      <c r="E2" s="88"/>
      <c r="F2" s="88"/>
      <c r="G2" s="88"/>
    </row>
    <row r="3" spans="1:7" ht="12.75">
      <c r="A3" t="s">
        <v>29</v>
      </c>
      <c r="B3" s="10">
        <v>3.33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116.55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6.24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3.5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37.54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4.3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9.08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11.63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2.05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80.33999999999999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4.52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13.49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7.38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55.989999999999995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136.32999999999998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-19.779999999999987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2.295428571428571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1.5997142857142856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3.8951428571428566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159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1600</v>
      </c>
      <c r="C2" s="88"/>
      <c r="D2" s="88"/>
      <c r="E2" s="88"/>
      <c r="F2" s="88"/>
      <c r="G2" s="88"/>
    </row>
    <row r="3" spans="1:7" ht="12.75">
      <c r="A3" t="s">
        <v>85</v>
      </c>
      <c r="B3" s="25">
        <v>0.23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368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72</v>
      </c>
      <c r="C7" s="95" t="s">
        <v>160</v>
      </c>
      <c r="D7" s="88"/>
      <c r="E7" s="88"/>
      <c r="F7" s="88"/>
      <c r="G7" s="88"/>
    </row>
    <row r="8" spans="1:7" ht="12.75">
      <c r="A8" s="1" t="s">
        <v>9</v>
      </c>
      <c r="B8" s="11">
        <v>32.5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18</v>
      </c>
      <c r="C9" s="95" t="s">
        <v>161</v>
      </c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19.13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10.4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12.29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16.76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7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4.94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193.01999999999998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5.47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19.82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10.77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66.66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259.67999999999995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108.32000000000005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0.1206375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0.0416625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0.16229999999999997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64</v>
      </c>
      <c r="C1" s="52" t="s">
        <v>66</v>
      </c>
      <c r="D1" s="52" t="s">
        <v>128</v>
      </c>
      <c r="E1" s="53" t="s">
        <v>74</v>
      </c>
      <c r="F1" s="52" t="s">
        <v>78</v>
      </c>
      <c r="G1" s="52" t="s">
        <v>79</v>
      </c>
      <c r="H1" s="54" t="s">
        <v>69</v>
      </c>
    </row>
    <row r="2" spans="1:8" ht="12.75">
      <c r="A2" s="55" t="s">
        <v>63</v>
      </c>
      <c r="B2" s="15" t="s">
        <v>65</v>
      </c>
      <c r="C2" s="15" t="s">
        <v>67</v>
      </c>
      <c r="D2" s="46" t="s">
        <v>129</v>
      </c>
      <c r="E2" s="50" t="s">
        <v>75</v>
      </c>
      <c r="F2" s="15" t="s">
        <v>75</v>
      </c>
      <c r="G2" s="15" t="s">
        <v>75</v>
      </c>
      <c r="H2" s="56" t="s">
        <v>68</v>
      </c>
    </row>
    <row r="3" spans="1:8" ht="12.75">
      <c r="A3" s="57" t="s">
        <v>49</v>
      </c>
      <c r="B3" s="47">
        <f>HRSW!B4</f>
        <v>148.4</v>
      </c>
      <c r="C3" s="47">
        <f>HRSW!B18</f>
        <v>98.05</v>
      </c>
      <c r="D3" s="16">
        <f>B3-C3</f>
        <v>50.35000000000001</v>
      </c>
      <c r="E3" s="18">
        <v>0</v>
      </c>
      <c r="F3" s="19">
        <f aca="true" t="shared" si="0" ref="F3:F19">B3*E3</f>
        <v>0</v>
      </c>
      <c r="G3" s="19">
        <f aca="true" t="shared" si="1" ref="G3:G19">E3*C3</f>
        <v>0</v>
      </c>
      <c r="H3" s="34">
        <f>F3-G3</f>
        <v>0</v>
      </c>
    </row>
    <row r="4" spans="1:8" ht="12.75">
      <c r="A4" s="57" t="s">
        <v>50</v>
      </c>
      <c r="B4" s="47">
        <f>Durum!B4</f>
        <v>166.88</v>
      </c>
      <c r="C4" s="47">
        <f>Durum!B18</f>
        <v>100.7</v>
      </c>
      <c r="D4" s="16">
        <f aca="true" t="shared" si="2" ref="D4:D19">B4-C4</f>
        <v>66.17999999999999</v>
      </c>
      <c r="E4" s="18">
        <v>1400</v>
      </c>
      <c r="F4" s="19">
        <f t="shared" si="0"/>
        <v>233632</v>
      </c>
      <c r="G4" s="19">
        <f t="shared" si="1"/>
        <v>140980</v>
      </c>
      <c r="H4" s="34">
        <f aca="true" t="shared" si="3" ref="H4:H18">F4-G4</f>
        <v>92652</v>
      </c>
    </row>
    <row r="5" spans="1:8" ht="12.75">
      <c r="A5" s="57" t="s">
        <v>51</v>
      </c>
      <c r="B5" s="47">
        <f>Barley!B4</f>
        <v>169.67</v>
      </c>
      <c r="C5" s="47">
        <f>Barley!B18</f>
        <v>94.24000000000001</v>
      </c>
      <c r="D5" s="16">
        <f t="shared" si="2"/>
        <v>75.42999999999998</v>
      </c>
      <c r="E5" s="18">
        <v>0</v>
      </c>
      <c r="F5" s="19">
        <f t="shared" si="0"/>
        <v>0</v>
      </c>
      <c r="G5" s="19">
        <f t="shared" si="1"/>
        <v>0</v>
      </c>
      <c r="H5" s="34">
        <f t="shared" si="3"/>
        <v>0</v>
      </c>
    </row>
    <row r="6" spans="1:8" ht="12.75">
      <c r="A6" s="57" t="s">
        <v>25</v>
      </c>
      <c r="B6" s="47">
        <f>Corn!B4</f>
        <v>267.12</v>
      </c>
      <c r="C6" s="47">
        <f>Corn!B18</f>
        <v>144.01000000000002</v>
      </c>
      <c r="D6" s="16">
        <f t="shared" si="2"/>
        <v>123.10999999999999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52</v>
      </c>
      <c r="B7" s="47">
        <f>Oil_SF!B4</f>
        <v>182.28</v>
      </c>
      <c r="C7" s="47">
        <f>Oil_SF!B18</f>
        <v>135.82000000000002</v>
      </c>
      <c r="D7" s="16">
        <f t="shared" si="2"/>
        <v>46.45999999999998</v>
      </c>
      <c r="E7" s="18">
        <v>0</v>
      </c>
      <c r="F7" s="19">
        <f t="shared" si="0"/>
        <v>0</v>
      </c>
      <c r="G7" s="19">
        <f t="shared" si="1"/>
        <v>0</v>
      </c>
      <c r="H7" s="34">
        <f t="shared" si="3"/>
        <v>0</v>
      </c>
    </row>
    <row r="8" spans="1:8" ht="12.75">
      <c r="A8" s="57" t="s">
        <v>53</v>
      </c>
      <c r="B8" s="47">
        <f>Canola!B4</f>
        <v>212.94000000000003</v>
      </c>
      <c r="C8" s="47">
        <f>Canola!B18</f>
        <v>138.99</v>
      </c>
      <c r="D8" s="16">
        <f t="shared" si="2"/>
        <v>73.95000000000002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7" t="s">
        <v>54</v>
      </c>
      <c r="B9" s="47">
        <f>Flax!B4</f>
        <v>128.64</v>
      </c>
      <c r="C9" s="47">
        <f>Flax!B18</f>
        <v>78.86</v>
      </c>
      <c r="D9" s="16">
        <f t="shared" si="2"/>
        <v>49.77999999999999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57</v>
      </c>
      <c r="B10" s="47">
        <f>Peas!B4</f>
        <v>174</v>
      </c>
      <c r="C10" s="47">
        <f>Peas!B18</f>
        <v>105.85</v>
      </c>
      <c r="D10" s="16">
        <f t="shared" si="2"/>
        <v>68.15</v>
      </c>
      <c r="E10" s="18">
        <v>700</v>
      </c>
      <c r="F10" s="19">
        <f t="shared" si="0"/>
        <v>121800</v>
      </c>
      <c r="G10" s="19">
        <f t="shared" si="1"/>
        <v>74095</v>
      </c>
      <c r="H10" s="34">
        <f t="shared" si="3"/>
        <v>47705</v>
      </c>
    </row>
    <row r="11" spans="1:8" ht="12.75">
      <c r="A11" s="57" t="s">
        <v>58</v>
      </c>
      <c r="B11" s="47">
        <f>Oats!B4</f>
        <v>113.22000000000001</v>
      </c>
      <c r="C11" s="47">
        <f>Oats!B18</f>
        <v>84.16000000000001</v>
      </c>
      <c r="D11" s="16">
        <f t="shared" si="2"/>
        <v>29.060000000000002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59</v>
      </c>
      <c r="B12" s="47">
        <f>Lentil!B4</f>
        <v>300</v>
      </c>
      <c r="C12" s="47">
        <f>Lentil!B18</f>
        <v>117.74000000000001</v>
      </c>
      <c r="D12" s="16">
        <f t="shared" si="2"/>
        <v>182.26</v>
      </c>
      <c r="E12" s="18">
        <v>300</v>
      </c>
      <c r="F12" s="19">
        <f t="shared" si="0"/>
        <v>90000</v>
      </c>
      <c r="G12" s="19">
        <f t="shared" si="1"/>
        <v>35322</v>
      </c>
      <c r="H12" s="34">
        <f t="shared" si="3"/>
        <v>54678</v>
      </c>
    </row>
    <row r="13" spans="1:8" ht="12.75">
      <c r="A13" s="57" t="s">
        <v>55</v>
      </c>
      <c r="B13" s="47">
        <f>Mustard!B4</f>
        <v>214.2</v>
      </c>
      <c r="C13" s="47">
        <f>Mustard!B18</f>
        <v>88.81</v>
      </c>
      <c r="D13" s="16">
        <f t="shared" si="2"/>
        <v>125.38999999999999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8" t="s">
        <v>89</v>
      </c>
      <c r="B14" s="47">
        <f>Saffl!B4</f>
        <v>182.4</v>
      </c>
      <c r="C14" s="47">
        <f>Saffl!B18</f>
        <v>88.24000000000001</v>
      </c>
      <c r="D14" s="16">
        <f t="shared" si="2"/>
        <v>94.16</v>
      </c>
      <c r="E14" s="18">
        <v>0</v>
      </c>
      <c r="F14" s="19">
        <f t="shared" si="0"/>
        <v>0</v>
      </c>
      <c r="G14" s="19">
        <f t="shared" si="1"/>
        <v>0</v>
      </c>
      <c r="H14" s="34">
        <f>F14-G14</f>
        <v>0</v>
      </c>
    </row>
    <row r="15" spans="1:8" ht="12.75">
      <c r="A15" s="57" t="s">
        <v>56</v>
      </c>
      <c r="B15" s="47">
        <f>Buckwht!B4</f>
        <v>162.35</v>
      </c>
      <c r="C15" s="47">
        <f>Buckwht!B18</f>
        <v>77.29</v>
      </c>
      <c r="D15" s="16">
        <f t="shared" si="2"/>
        <v>85.05999999999999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7" t="s">
        <v>60</v>
      </c>
      <c r="B16" s="47">
        <f>Millet!B4</f>
        <v>84.5</v>
      </c>
      <c r="C16" s="47">
        <f>Millet!B18</f>
        <v>56.66</v>
      </c>
      <c r="D16" s="16">
        <f t="shared" si="2"/>
        <v>27.840000000000003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61</v>
      </c>
      <c r="B17" s="47">
        <f>HRWW!B4</f>
        <v>165.24</v>
      </c>
      <c r="C17" s="47">
        <f>HRWW!B18</f>
        <v>109.92999999999999</v>
      </c>
      <c r="D17" s="16">
        <f t="shared" si="2"/>
        <v>55.31000000000002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62</v>
      </c>
      <c r="B18" s="47">
        <f>Rye!B4</f>
        <v>116.55</v>
      </c>
      <c r="C18" s="47">
        <f>Rye!B18</f>
        <v>80.33999999999999</v>
      </c>
      <c r="D18" s="16">
        <f t="shared" si="2"/>
        <v>36.21000000000001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69" t="s">
        <v>142</v>
      </c>
      <c r="B19" s="47">
        <f>Chickpea!B4</f>
        <v>368</v>
      </c>
      <c r="C19" s="47">
        <f>Chickpea!B18</f>
        <v>193.01999999999998</v>
      </c>
      <c r="D19" s="16">
        <f t="shared" si="2"/>
        <v>174.98000000000002</v>
      </c>
      <c r="E19" s="18">
        <v>0</v>
      </c>
      <c r="F19" s="19">
        <f t="shared" si="0"/>
        <v>0</v>
      </c>
      <c r="G19" s="19">
        <f t="shared" si="1"/>
        <v>0</v>
      </c>
      <c r="H19" s="34">
        <f>F19-G19</f>
        <v>0</v>
      </c>
    </row>
    <row r="20" spans="1:8" ht="12.75">
      <c r="A20" s="37" t="s">
        <v>80</v>
      </c>
      <c r="B20" s="14"/>
      <c r="C20" s="26"/>
      <c r="D20" s="14"/>
      <c r="E20" s="20">
        <f>SUM(E3:E19)</f>
        <v>2400</v>
      </c>
      <c r="F20" s="20">
        <f>SUM(F3:F19)</f>
        <v>445432</v>
      </c>
      <c r="G20" s="20">
        <f>SUM(G3:G19)</f>
        <v>250397</v>
      </c>
      <c r="H20" s="38">
        <f>SUM(H3:H19)</f>
        <v>195035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3" t="s">
        <v>48</v>
      </c>
      <c r="D22" s="83"/>
      <c r="E22" s="83"/>
      <c r="F22" s="3"/>
      <c r="G22" s="3"/>
      <c r="H22" s="3"/>
    </row>
    <row r="23" spans="1:8" ht="12.75">
      <c r="A23" s="59" t="s">
        <v>76</v>
      </c>
      <c r="B23" s="60"/>
      <c r="C23" s="60"/>
      <c r="D23" s="61"/>
      <c r="E23" s="60" t="s">
        <v>77</v>
      </c>
      <c r="F23" s="60"/>
      <c r="G23" s="60"/>
      <c r="H23" s="62"/>
    </row>
    <row r="24" spans="1:8" ht="12.75">
      <c r="A24" s="57" t="s">
        <v>84</v>
      </c>
      <c r="B24" s="4"/>
      <c r="C24" s="19">
        <f>F20</f>
        <v>445432</v>
      </c>
      <c r="D24" s="4"/>
      <c r="E24" s="4" t="s">
        <v>71</v>
      </c>
      <c r="F24" s="4"/>
      <c r="G24" s="63">
        <f>G20</f>
        <v>250397</v>
      </c>
      <c r="H24" s="64"/>
    </row>
    <row r="25" spans="1:8" ht="12.75">
      <c r="A25" s="84" t="s">
        <v>81</v>
      </c>
      <c r="B25" s="85"/>
      <c r="C25" s="70">
        <v>18000</v>
      </c>
      <c r="D25" s="71" t="s">
        <v>73</v>
      </c>
      <c r="E25" s="85" t="s">
        <v>130</v>
      </c>
      <c r="F25" s="85"/>
      <c r="G25" s="70">
        <v>39900</v>
      </c>
      <c r="H25" s="72" t="s">
        <v>73</v>
      </c>
    </row>
    <row r="26" spans="1:11" ht="12.75">
      <c r="A26" s="86"/>
      <c r="B26" s="82"/>
      <c r="C26" s="70">
        <v>0</v>
      </c>
      <c r="D26" s="4"/>
      <c r="E26" s="85" t="s">
        <v>70</v>
      </c>
      <c r="F26" s="85"/>
      <c r="G26" s="70">
        <v>73440</v>
      </c>
      <c r="H26" s="66"/>
      <c r="K26" s="73"/>
    </row>
    <row r="27" spans="1:8" ht="12.75">
      <c r="A27" s="86"/>
      <c r="B27" s="82"/>
      <c r="C27" s="70">
        <v>0</v>
      </c>
      <c r="D27" s="4"/>
      <c r="E27" s="85" t="s">
        <v>131</v>
      </c>
      <c r="F27" s="85"/>
      <c r="G27" s="70">
        <v>0</v>
      </c>
      <c r="H27" s="66"/>
    </row>
    <row r="28" spans="1:8" ht="12.75">
      <c r="A28" s="86"/>
      <c r="B28" s="82"/>
      <c r="C28" s="70">
        <v>0</v>
      </c>
      <c r="D28" s="4"/>
      <c r="E28" s="85" t="s">
        <v>72</v>
      </c>
      <c r="F28" s="85"/>
      <c r="G28" s="70">
        <v>0</v>
      </c>
      <c r="H28" s="66"/>
    </row>
    <row r="29" spans="1:8" ht="12.75">
      <c r="A29" s="86"/>
      <c r="B29" s="82"/>
      <c r="C29" s="70">
        <v>0</v>
      </c>
      <c r="D29" s="4"/>
      <c r="E29" s="82"/>
      <c r="F29" s="82"/>
      <c r="G29" s="70">
        <v>0</v>
      </c>
      <c r="H29" s="66"/>
    </row>
    <row r="30" spans="1:8" ht="12.75">
      <c r="A30" s="86"/>
      <c r="B30" s="82"/>
      <c r="C30" s="70">
        <v>0</v>
      </c>
      <c r="D30" s="4"/>
      <c r="E30" s="82"/>
      <c r="F30" s="82"/>
      <c r="G30" s="70">
        <v>0</v>
      </c>
      <c r="H30" s="66"/>
    </row>
    <row r="31" spans="1:8" ht="12.75">
      <c r="A31" s="86" t="s">
        <v>83</v>
      </c>
      <c r="B31" s="82"/>
      <c r="C31" s="74">
        <v>0</v>
      </c>
      <c r="D31" s="65"/>
      <c r="E31" s="82" t="s">
        <v>82</v>
      </c>
      <c r="F31" s="82"/>
      <c r="G31" s="74">
        <v>10500</v>
      </c>
      <c r="H31" s="66"/>
    </row>
    <row r="32" spans="1:8" ht="12.75">
      <c r="A32" s="57" t="s">
        <v>69</v>
      </c>
      <c r="B32" s="4"/>
      <c r="C32" s="19">
        <f>SUM(C24:C31)</f>
        <v>463432</v>
      </c>
      <c r="D32" s="4"/>
      <c r="E32" s="4" t="s">
        <v>69</v>
      </c>
      <c r="F32" s="4"/>
      <c r="G32" s="32">
        <f>SUM(G24:G31)</f>
        <v>374237</v>
      </c>
      <c r="H32" s="64"/>
    </row>
    <row r="33" spans="1:8" ht="12.75">
      <c r="A33" s="67" t="s">
        <v>132</v>
      </c>
      <c r="B33" s="3"/>
      <c r="C33" s="3"/>
      <c r="D33" s="3"/>
      <c r="E33" s="3"/>
      <c r="F33" s="3"/>
      <c r="G33" s="75">
        <f>C32-G32</f>
        <v>89195</v>
      </c>
      <c r="H33" s="68"/>
    </row>
    <row r="34" ht="12.75">
      <c r="G34" s="6"/>
    </row>
    <row r="35" spans="1:8" ht="12.75">
      <c r="A35" s="92" t="s">
        <v>157</v>
      </c>
      <c r="B35" s="93"/>
      <c r="C35" s="93"/>
      <c r="D35" s="93"/>
      <c r="E35" s="93"/>
      <c r="F35" s="76" t="s">
        <v>143</v>
      </c>
      <c r="G35" s="94"/>
      <c r="H35" s="94"/>
    </row>
    <row r="36" spans="3:6" ht="12.75">
      <c r="C36" s="77"/>
      <c r="D36" s="77"/>
      <c r="E36" s="77"/>
      <c r="F36" s="77"/>
    </row>
    <row r="37" spans="1:12" ht="12.75">
      <c r="A37" t="s">
        <v>30</v>
      </c>
      <c r="B37" s="87" t="s">
        <v>144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40" ht="12.75">
      <c r="A40" t="s">
        <v>103</v>
      </c>
    </row>
    <row r="41" spans="1:12" ht="12.75">
      <c r="A41" s="29" t="s">
        <v>90</v>
      </c>
      <c r="B41" s="30" t="s">
        <v>91</v>
      </c>
      <c r="C41" s="30" t="s">
        <v>92</v>
      </c>
      <c r="D41" s="30" t="s">
        <v>93</v>
      </c>
      <c r="E41" s="30" t="s">
        <v>94</v>
      </c>
      <c r="F41" s="30" t="s">
        <v>95</v>
      </c>
      <c r="G41" s="30" t="s">
        <v>96</v>
      </c>
      <c r="H41" s="30" t="s">
        <v>97</v>
      </c>
      <c r="I41" s="30" t="s">
        <v>98</v>
      </c>
      <c r="J41" s="30" t="s">
        <v>99</v>
      </c>
      <c r="K41" s="30" t="s">
        <v>100</v>
      </c>
      <c r="L41" s="31" t="s">
        <v>101</v>
      </c>
    </row>
    <row r="42" spans="1:12" ht="12.75">
      <c r="A42" s="57" t="s">
        <v>49</v>
      </c>
      <c r="B42" s="32">
        <f>$E3*HRSW!$B7</f>
        <v>0</v>
      </c>
      <c r="C42" s="32">
        <f>$E3*HRSW!$B8</f>
        <v>0</v>
      </c>
      <c r="D42" s="32">
        <f>$E3*HRSW!$B9</f>
        <v>0</v>
      </c>
      <c r="E42" s="32">
        <f>$E3*HRSW!$B10</f>
        <v>0</v>
      </c>
      <c r="F42" s="32">
        <f>$E3*HRSW!$B11</f>
        <v>0</v>
      </c>
      <c r="G42" s="32">
        <f>$E3*HRSW!$B12</f>
        <v>0</v>
      </c>
      <c r="H42" s="32">
        <f>$E3*HRSW!$B13</f>
        <v>0</v>
      </c>
      <c r="I42" s="32">
        <f>$E3*HRSW!$B14</f>
        <v>0</v>
      </c>
      <c r="J42" s="32">
        <f>$E3*HRSW!$B15</f>
        <v>0</v>
      </c>
      <c r="K42" s="32">
        <f>$E3*HRSW!$B16</f>
        <v>0</v>
      </c>
      <c r="L42" s="33">
        <f>$E3*HRSW!$B17</f>
        <v>0</v>
      </c>
    </row>
    <row r="43" spans="1:12" ht="12.75">
      <c r="A43" s="57" t="s">
        <v>50</v>
      </c>
      <c r="B43" s="19">
        <f>$E4*Durum!$B7</f>
        <v>17332</v>
      </c>
      <c r="C43" s="19">
        <f>$E4*Durum!$B8</f>
        <v>26459.999999999996</v>
      </c>
      <c r="D43" s="19">
        <f>$E4*Durum!$B9</f>
        <v>2100</v>
      </c>
      <c r="E43" s="19">
        <f>$E4*Durum!$B10</f>
        <v>0</v>
      </c>
      <c r="F43" s="19">
        <f>$E4*Durum!$B11</f>
        <v>38990</v>
      </c>
      <c r="G43" s="19">
        <f>$E4*Durum!$B12</f>
        <v>14420.000000000002</v>
      </c>
      <c r="H43" s="19">
        <f>$E4*Durum!$B13</f>
        <v>12767.999999999998</v>
      </c>
      <c r="I43" s="19">
        <f>$E4*Durum!$B14</f>
        <v>16898</v>
      </c>
      <c r="J43" s="19">
        <f>$E4*Durum!$B15</f>
        <v>0</v>
      </c>
      <c r="K43" s="19">
        <f>$E4*Durum!$B16</f>
        <v>8400</v>
      </c>
      <c r="L43" s="34">
        <f>$E4*Durum!$B17</f>
        <v>3612</v>
      </c>
    </row>
    <row r="44" spans="1:12" ht="12.75">
      <c r="A44" s="57" t="s">
        <v>51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4">
        <f>$E5*Barley!$B17</f>
        <v>0</v>
      </c>
    </row>
    <row r="45" spans="1:12" ht="12.75">
      <c r="A45" s="57" t="s">
        <v>25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4">
        <f>$E6*Corn!$B17</f>
        <v>0</v>
      </c>
    </row>
    <row r="46" spans="1:12" ht="12.75">
      <c r="A46" s="57" t="s">
        <v>52</v>
      </c>
      <c r="B46" s="19">
        <f>$E7*Oil_SF!$B7</f>
        <v>0</v>
      </c>
      <c r="C46" s="19">
        <f>$E7*Oil_SF!$B8</f>
        <v>0</v>
      </c>
      <c r="D46" s="19">
        <f>$E7*Oil_SF!$B9</f>
        <v>0</v>
      </c>
      <c r="E46" s="19">
        <f>$E7*Oil_SF!$B10</f>
        <v>0</v>
      </c>
      <c r="F46" s="19">
        <f>$E7*Oil_SF!$B11</f>
        <v>0</v>
      </c>
      <c r="G46" s="19">
        <f>$E7*Oil_SF!$B12</f>
        <v>0</v>
      </c>
      <c r="H46" s="19">
        <f>$E7*Oil_SF!$B13</f>
        <v>0</v>
      </c>
      <c r="I46" s="19">
        <f>$E7*Oil_SF!$B14</f>
        <v>0</v>
      </c>
      <c r="J46" s="19">
        <f>$E7*Oil_SF!$B15</f>
        <v>0</v>
      </c>
      <c r="K46" s="19">
        <f>$E7*Oil_SF!$B16</f>
        <v>0</v>
      </c>
      <c r="L46" s="34">
        <f>$E7*Oil_SF!$B17</f>
        <v>0</v>
      </c>
    </row>
    <row r="47" spans="1:12" ht="12.75">
      <c r="A47" s="57" t="s">
        <v>53</v>
      </c>
      <c r="B47" s="19">
        <f>$E8*Canola!$B7</f>
        <v>0</v>
      </c>
      <c r="C47" s="19">
        <f>$E8*Canola!$B8</f>
        <v>0</v>
      </c>
      <c r="D47" s="19">
        <f>$E8*Canola!$B9</f>
        <v>0</v>
      </c>
      <c r="E47" s="19">
        <f>$E8*Canola!$B10</f>
        <v>0</v>
      </c>
      <c r="F47" s="19">
        <f>$E8*Canola!$B11</f>
        <v>0</v>
      </c>
      <c r="G47" s="19">
        <f>$E8*Canola!$B12</f>
        <v>0</v>
      </c>
      <c r="H47" s="19">
        <f>$E8*Canola!$B13</f>
        <v>0</v>
      </c>
      <c r="I47" s="19">
        <f>$E8*Canola!$B14</f>
        <v>0</v>
      </c>
      <c r="J47" s="19">
        <f>$E8*Canola!$B15</f>
        <v>0</v>
      </c>
      <c r="K47" s="19">
        <f>$E8*Canola!$B16</f>
        <v>0</v>
      </c>
      <c r="L47" s="34">
        <f>$E8*Canola!$B17</f>
        <v>0</v>
      </c>
    </row>
    <row r="48" spans="1:12" ht="12.75">
      <c r="A48" s="57" t="s">
        <v>54</v>
      </c>
      <c r="B48" s="19">
        <f>$E9*Flax!$B7</f>
        <v>0</v>
      </c>
      <c r="C48" s="19">
        <f>$E9*Flax!$B8</f>
        <v>0</v>
      </c>
      <c r="D48" s="19">
        <f>$E9*Flax!$B9</f>
        <v>0</v>
      </c>
      <c r="E48" s="19">
        <f>$E9*Flax!$B10</f>
        <v>0</v>
      </c>
      <c r="F48" s="19">
        <f>$E9*Flax!$B11</f>
        <v>0</v>
      </c>
      <c r="G48" s="19">
        <f>$E9*Flax!$B12</f>
        <v>0</v>
      </c>
      <c r="H48" s="19">
        <f>$E9*Flax!$B13</f>
        <v>0</v>
      </c>
      <c r="I48" s="19">
        <f>$E9*Flax!$B14</f>
        <v>0</v>
      </c>
      <c r="J48" s="19">
        <f>$E9*Flax!$B15</f>
        <v>0</v>
      </c>
      <c r="K48" s="19">
        <f>$E9*Flax!$B16</f>
        <v>0</v>
      </c>
      <c r="L48" s="34">
        <f>$E9*Flax!$B17</f>
        <v>0</v>
      </c>
    </row>
    <row r="49" spans="1:12" ht="12.75">
      <c r="A49" s="57" t="s">
        <v>57</v>
      </c>
      <c r="B49" s="19">
        <f>$E10*Peas!$B7</f>
        <v>22050</v>
      </c>
      <c r="C49" s="19">
        <f>$E10*Peas!$B8</f>
        <v>17850</v>
      </c>
      <c r="D49" s="19">
        <f>$E10*Peas!$B9</f>
        <v>0</v>
      </c>
      <c r="E49" s="19">
        <f>$E10*Peas!$B10</f>
        <v>0</v>
      </c>
      <c r="F49" s="19">
        <f>$E10*Peas!$B11</f>
        <v>5320</v>
      </c>
      <c r="G49" s="19">
        <f>$E10*Peas!$B12</f>
        <v>4480</v>
      </c>
      <c r="H49" s="19">
        <f>$E10*Peas!$B13</f>
        <v>7644</v>
      </c>
      <c r="I49" s="19">
        <f>$E10*Peas!$B14</f>
        <v>9954</v>
      </c>
      <c r="J49" s="19">
        <f>$E10*Peas!$B15</f>
        <v>0</v>
      </c>
      <c r="K49" s="19">
        <f>$E10*Peas!$B16</f>
        <v>4900</v>
      </c>
      <c r="L49" s="34">
        <f>$E10*Peas!$B17</f>
        <v>1897</v>
      </c>
    </row>
    <row r="50" spans="1:12" ht="12.75">
      <c r="A50" s="57" t="s">
        <v>58</v>
      </c>
      <c r="B50" s="19">
        <f>$E11*Oats!$B7</f>
        <v>0</v>
      </c>
      <c r="C50" s="19">
        <f>$E11*Oats!$B8</f>
        <v>0</v>
      </c>
      <c r="D50" s="19">
        <f>$E11*Oats!$B9</f>
        <v>0</v>
      </c>
      <c r="E50" s="19">
        <f>$E11*Oats!$B10</f>
        <v>0</v>
      </c>
      <c r="F50" s="19">
        <f>$E11*Oats!$B11</f>
        <v>0</v>
      </c>
      <c r="G50" s="19">
        <f>$E11*Oats!$B12</f>
        <v>0</v>
      </c>
      <c r="H50" s="19">
        <f>$E11*Oats!$B13</f>
        <v>0</v>
      </c>
      <c r="I50" s="19">
        <f>$E11*Oats!$B14</f>
        <v>0</v>
      </c>
      <c r="J50" s="19">
        <f>$E11*Oats!$B15</f>
        <v>0</v>
      </c>
      <c r="K50" s="19">
        <f>$E11*Oats!$B16</f>
        <v>0</v>
      </c>
      <c r="L50" s="34">
        <f>$E11*Oats!$B17</f>
        <v>0</v>
      </c>
    </row>
    <row r="51" spans="1:12" ht="12.75">
      <c r="A51" s="57" t="s">
        <v>59</v>
      </c>
      <c r="B51" s="19">
        <f>$E12*Lentil!$B7</f>
        <v>8400</v>
      </c>
      <c r="C51" s="19">
        <f>$E12*Lentil!$B8</f>
        <v>9750</v>
      </c>
      <c r="D51" s="19">
        <f>$E12*Lentil!$B9</f>
        <v>0</v>
      </c>
      <c r="E51" s="19">
        <f>$E12*Lentil!$B10</f>
        <v>0</v>
      </c>
      <c r="F51" s="19">
        <f>$E12*Lentil!$B11</f>
        <v>1638</v>
      </c>
      <c r="G51" s="19">
        <f>$E12*Lentil!$B12</f>
        <v>4860</v>
      </c>
      <c r="H51" s="19">
        <f>$E12*Lentil!$B13</f>
        <v>3276</v>
      </c>
      <c r="I51" s="19">
        <f>$E12*Lentil!$B14</f>
        <v>4395</v>
      </c>
      <c r="J51" s="19">
        <f>$E12*Lentil!$B15</f>
        <v>0</v>
      </c>
      <c r="K51" s="19">
        <f>$E12*Lentil!$B16</f>
        <v>2100</v>
      </c>
      <c r="L51" s="34">
        <f>$E12*Lentil!$B17</f>
        <v>902.9999999999999</v>
      </c>
    </row>
    <row r="52" spans="1:12" ht="12.75">
      <c r="A52" s="57" t="s">
        <v>55</v>
      </c>
      <c r="B52" s="19">
        <f>$E13*Mustard!$B7</f>
        <v>0</v>
      </c>
      <c r="C52" s="19">
        <f>$E13*Mustard!$B8</f>
        <v>0</v>
      </c>
      <c r="D52" s="19">
        <f>$E13*Mustard!$B9</f>
        <v>0</v>
      </c>
      <c r="E52" s="19">
        <f>$E13*Mustard!$B10</f>
        <v>0</v>
      </c>
      <c r="F52" s="19">
        <f>$E13*Mustard!$B11</f>
        <v>0</v>
      </c>
      <c r="G52" s="19">
        <f>$E13*Mustard!$B12</f>
        <v>0</v>
      </c>
      <c r="H52" s="19">
        <f>$E13*Mustard!$B13</f>
        <v>0</v>
      </c>
      <c r="I52" s="19">
        <f>$E13*Mustard!$B14</f>
        <v>0</v>
      </c>
      <c r="J52" s="19">
        <f>$E13*Mustard!$B15</f>
        <v>0</v>
      </c>
      <c r="K52" s="19">
        <f>$E13*Mustard!$B16</f>
        <v>0</v>
      </c>
      <c r="L52" s="34">
        <f>$E13*Mustard!$B17</f>
        <v>0</v>
      </c>
    </row>
    <row r="53" spans="1:12" ht="12.75">
      <c r="A53" s="58" t="s">
        <v>89</v>
      </c>
      <c r="B53" s="35">
        <f>$E14*Saffl!$B7</f>
        <v>0</v>
      </c>
      <c r="C53" s="19">
        <f>$E14*Saffl!$B8</f>
        <v>0</v>
      </c>
      <c r="D53" s="19">
        <f>$E14*Saffl!$B9</f>
        <v>0</v>
      </c>
      <c r="E53" s="19">
        <f>$E14*Saffl!$B10</f>
        <v>0</v>
      </c>
      <c r="F53" s="19">
        <f>$E14*Saffl!$B11</f>
        <v>0</v>
      </c>
      <c r="G53" s="19">
        <f>$E14*Saffl!$B12</f>
        <v>0</v>
      </c>
      <c r="H53" s="19">
        <f>$E14*Saffl!$B13</f>
        <v>0</v>
      </c>
      <c r="I53" s="19">
        <f>$E14*Saffl!$B14</f>
        <v>0</v>
      </c>
      <c r="J53" s="19">
        <f>$E14*Saffl!$B15</f>
        <v>0</v>
      </c>
      <c r="K53" s="19">
        <f>$E14*Saffl!$B16</f>
        <v>0</v>
      </c>
      <c r="L53" s="34">
        <f>$E14*Saffl!$B17</f>
        <v>0</v>
      </c>
    </row>
    <row r="54" spans="1:12" ht="12.75">
      <c r="A54" s="57" t="s">
        <v>56</v>
      </c>
      <c r="B54" s="35">
        <f>$E15*Buckwht!$B7</f>
        <v>0</v>
      </c>
      <c r="C54" s="35">
        <f>$E15*Buckwht!$B8</f>
        <v>0</v>
      </c>
      <c r="D54" s="35">
        <f>$E15*Buckwht!$B9</f>
        <v>0</v>
      </c>
      <c r="E54" s="35">
        <f>$E15*Buckwht!$B10</f>
        <v>0</v>
      </c>
      <c r="F54" s="35">
        <f>$E15*Buckwht!$B11</f>
        <v>0</v>
      </c>
      <c r="G54" s="35">
        <f>$E15*Buckwht!$B12</f>
        <v>0</v>
      </c>
      <c r="H54" s="35">
        <f>$E15*Buckwht!$B13</f>
        <v>0</v>
      </c>
      <c r="I54" s="35">
        <f>$E15*Buckwht!$B14</f>
        <v>0</v>
      </c>
      <c r="J54" s="35">
        <f>$E15*Buckwht!$B15</f>
        <v>0</v>
      </c>
      <c r="K54" s="35">
        <f>$E15*Buckwht!$B16</f>
        <v>0</v>
      </c>
      <c r="L54" s="36">
        <f>$E15*Buckwht!$B17</f>
        <v>0</v>
      </c>
    </row>
    <row r="55" spans="1:12" ht="12.75">
      <c r="A55" s="57" t="s">
        <v>60</v>
      </c>
      <c r="B55" s="35">
        <f>$E16*Millet!$B7</f>
        <v>0</v>
      </c>
      <c r="C55" s="35">
        <f>$E16*Millet!$B8</f>
        <v>0</v>
      </c>
      <c r="D55" s="35">
        <f>$E16*Millet!$B9</f>
        <v>0</v>
      </c>
      <c r="E55" s="35">
        <f>$E16*Millet!$B10</f>
        <v>0</v>
      </c>
      <c r="F55" s="35">
        <f>$E16*Millet!$B11</f>
        <v>0</v>
      </c>
      <c r="G55" s="35">
        <f>$E16*Millet!$B12</f>
        <v>0</v>
      </c>
      <c r="H55" s="35">
        <f>$E16*Millet!$B13</f>
        <v>0</v>
      </c>
      <c r="I55" s="35">
        <f>$E16*Millet!$B14</f>
        <v>0</v>
      </c>
      <c r="J55" s="35">
        <f>$E16*Millet!$B15</f>
        <v>0</v>
      </c>
      <c r="K55" s="35">
        <f>$E16*Millet!$B16</f>
        <v>0</v>
      </c>
      <c r="L55" s="36">
        <f>$E16*Millet!$B17</f>
        <v>0</v>
      </c>
    </row>
    <row r="56" spans="1:12" ht="12.75">
      <c r="A56" s="57" t="s">
        <v>61</v>
      </c>
      <c r="B56" s="35">
        <f>$E17*HRWW!$B7</f>
        <v>0</v>
      </c>
      <c r="C56" s="35">
        <f>$E17*HRWW!$B8</f>
        <v>0</v>
      </c>
      <c r="D56" s="35">
        <f>$E17*HRWW!$B9</f>
        <v>0</v>
      </c>
      <c r="E56" s="35">
        <f>$E17*HRWW!$B10</f>
        <v>0</v>
      </c>
      <c r="F56" s="35">
        <f>$E17*HRWW!$B11</f>
        <v>0</v>
      </c>
      <c r="G56" s="35">
        <f>$E17*HRWW!$B12</f>
        <v>0</v>
      </c>
      <c r="H56" s="35">
        <f>$E17*HRWW!$B13</f>
        <v>0</v>
      </c>
      <c r="I56" s="35">
        <f>$E17*HRWW!$B14</f>
        <v>0</v>
      </c>
      <c r="J56" s="35">
        <f>$E17*HRWW!$B15</f>
        <v>0</v>
      </c>
      <c r="K56" s="35">
        <f>$E17*HRWW!$B16</f>
        <v>0</v>
      </c>
      <c r="L56" s="36">
        <f>$E17*HRWW!$B17</f>
        <v>0</v>
      </c>
    </row>
    <row r="57" spans="1:12" ht="12.75">
      <c r="A57" s="57" t="s">
        <v>62</v>
      </c>
      <c r="B57" s="35">
        <f>$E18*Rye!$B7</f>
        <v>0</v>
      </c>
      <c r="C57" s="35">
        <f>$E18*Rye!$B8</f>
        <v>0</v>
      </c>
      <c r="D57" s="35">
        <f>$E18*Rye!$B9</f>
        <v>0</v>
      </c>
      <c r="E57" s="35">
        <f>$E18*Rye!$B10</f>
        <v>0</v>
      </c>
      <c r="F57" s="35">
        <f>$E18*Rye!$B11</f>
        <v>0</v>
      </c>
      <c r="G57" s="35">
        <f>$E18*Rye!$B12</f>
        <v>0</v>
      </c>
      <c r="H57" s="35">
        <f>$E18*Rye!$B13</f>
        <v>0</v>
      </c>
      <c r="I57" s="35">
        <f>$E18*Rye!$B14</f>
        <v>0</v>
      </c>
      <c r="J57" s="35">
        <f>$E18*Rye!$B15</f>
        <v>0</v>
      </c>
      <c r="K57" s="35">
        <f>$E18*Rye!$B16</f>
        <v>0</v>
      </c>
      <c r="L57" s="36">
        <f>$E18*Rye!$B17</f>
        <v>0</v>
      </c>
    </row>
    <row r="58" spans="1:12" ht="12.75">
      <c r="A58" s="58" t="s">
        <v>87</v>
      </c>
      <c r="B58" s="35">
        <f>$E19*Chickpea!$B7</f>
        <v>0</v>
      </c>
      <c r="C58" s="35">
        <f>$E19*Chickpea!$B8</f>
        <v>0</v>
      </c>
      <c r="D58" s="35">
        <f>$E19*Chickpea!$B9</f>
        <v>0</v>
      </c>
      <c r="E58" s="35">
        <f>$E19*Chickpea!$B10</f>
        <v>0</v>
      </c>
      <c r="F58" s="35">
        <f>$E19*Chickpea!$B11</f>
        <v>0</v>
      </c>
      <c r="G58" s="35">
        <f>$E19*Chickpea!$B12</f>
        <v>0</v>
      </c>
      <c r="H58" s="35">
        <f>$E19*Chickpea!$B13</f>
        <v>0</v>
      </c>
      <c r="I58" s="35">
        <f>$E19*Chickpea!$B14</f>
        <v>0</v>
      </c>
      <c r="J58" s="35">
        <f>$E19*Chickpea!$B15</f>
        <v>0</v>
      </c>
      <c r="K58" s="35">
        <f>$E19*Chickpea!$B16</f>
        <v>0</v>
      </c>
      <c r="L58" s="36">
        <f>$E19*Chickpea!$B17</f>
        <v>0</v>
      </c>
    </row>
    <row r="59" spans="1:12" ht="12.75">
      <c r="A59" s="37" t="s">
        <v>80</v>
      </c>
      <c r="B59" s="20">
        <f>SUM(B42:B58)</f>
        <v>47782</v>
      </c>
      <c r="C59" s="20">
        <f aca="true" t="shared" si="4" ref="C59:L59">SUM(C42:C58)</f>
        <v>54060</v>
      </c>
      <c r="D59" s="20">
        <f t="shared" si="4"/>
        <v>2100</v>
      </c>
      <c r="E59" s="20">
        <f t="shared" si="4"/>
        <v>0</v>
      </c>
      <c r="F59" s="20">
        <f t="shared" si="4"/>
        <v>45948</v>
      </c>
      <c r="G59" s="20">
        <f t="shared" si="4"/>
        <v>23760</v>
      </c>
      <c r="H59" s="20">
        <f t="shared" si="4"/>
        <v>23688</v>
      </c>
      <c r="I59" s="20">
        <f t="shared" si="4"/>
        <v>31247</v>
      </c>
      <c r="J59" s="20">
        <f t="shared" si="4"/>
        <v>0</v>
      </c>
      <c r="K59" s="20">
        <f t="shared" si="4"/>
        <v>15400</v>
      </c>
      <c r="L59" s="38">
        <f t="shared" si="4"/>
        <v>6412</v>
      </c>
    </row>
    <row r="60" spans="1:12" ht="12.75">
      <c r="A60" s="37" t="s">
        <v>102</v>
      </c>
      <c r="B60" s="20"/>
      <c r="C60" s="38"/>
      <c r="D60" s="39">
        <f>SUM(B59:L59)</f>
        <v>250397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28</v>
      </c>
      <c r="C2" s="88"/>
      <c r="D2" s="88"/>
      <c r="E2" s="88"/>
      <c r="F2" s="88"/>
      <c r="G2" s="88"/>
    </row>
    <row r="3" spans="1:7" ht="12.75">
      <c r="A3" t="s">
        <v>85</v>
      </c>
      <c r="B3" s="12">
        <v>5.3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148.4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10.5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18.9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1.5</v>
      </c>
      <c r="C9" s="88" t="s">
        <v>145</v>
      </c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95" t="s">
        <v>158</v>
      </c>
      <c r="D10" s="88"/>
      <c r="E10" s="88"/>
      <c r="F10" s="88"/>
      <c r="G10" s="88"/>
    </row>
    <row r="11" spans="1:7" ht="12.75">
      <c r="A11" s="1" t="s">
        <v>12</v>
      </c>
      <c r="B11" s="11">
        <v>27.85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9.6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9.12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12.07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2.51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98.05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4.52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13.72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7.6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56.440000000000005</v>
      </c>
      <c r="C25" s="88"/>
      <c r="D25" s="88"/>
      <c r="E25" s="88"/>
      <c r="F25" s="88"/>
      <c r="G25" s="88"/>
    </row>
    <row r="26" spans="2:7" ht="12.75" customHeight="1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154.49</v>
      </c>
      <c r="C27" s="88"/>
      <c r="D27" s="88"/>
      <c r="E27" s="88"/>
      <c r="F27" s="88"/>
      <c r="G27" s="88"/>
    </row>
    <row r="28" spans="2:7" ht="12.75" customHeight="1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-6.090000000000003</v>
      </c>
      <c r="C29" s="88"/>
      <c r="D29" s="88"/>
      <c r="E29" s="88"/>
      <c r="F29" s="88"/>
      <c r="G29" s="88"/>
    </row>
    <row r="30" spans="2:7" ht="12.75" customHeight="1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3.501785714285714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2.015714285714286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5.5175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2" t="s">
        <v>0</v>
      </c>
      <c r="C1" s="90" t="s">
        <v>30</v>
      </c>
      <c r="D1" s="90"/>
      <c r="E1" s="90"/>
      <c r="F1" s="90"/>
      <c r="G1" s="90"/>
    </row>
    <row r="2" spans="1:7" ht="12.75">
      <c r="A2" t="s">
        <v>28</v>
      </c>
      <c r="B2" s="9">
        <v>28</v>
      </c>
      <c r="C2" s="88"/>
      <c r="D2" s="88"/>
      <c r="E2" s="88"/>
      <c r="F2" s="88"/>
      <c r="G2" s="88"/>
    </row>
    <row r="3" spans="1:7" ht="12.75">
      <c r="A3" t="s">
        <v>85</v>
      </c>
      <c r="B3" s="10">
        <v>5.96</v>
      </c>
      <c r="C3" s="88" t="s">
        <v>133</v>
      </c>
      <c r="D3" s="88"/>
      <c r="E3" s="88"/>
      <c r="F3" s="88"/>
      <c r="G3" s="88"/>
    </row>
    <row r="4" spans="1:7" ht="12.75">
      <c r="A4" t="s">
        <v>27</v>
      </c>
      <c r="B4">
        <f>B2*B3</f>
        <v>166.88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12.38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18.9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1.5</v>
      </c>
      <c r="C9" s="88" t="s">
        <v>145</v>
      </c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 t="s">
        <v>146</v>
      </c>
      <c r="D10" s="88"/>
      <c r="E10" s="88"/>
      <c r="F10" s="88"/>
      <c r="G10" s="88"/>
    </row>
    <row r="11" spans="1:7" ht="12.75">
      <c r="A11" s="1" t="s">
        <v>12</v>
      </c>
      <c r="B11" s="11">
        <v>27.85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10.3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9.12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12.07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2.58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100.7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4.52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13.72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7.6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56.440000000000005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157.14000000000001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9.73999999999998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3.5964285714285715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2.015714285714286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5.6121428571428575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47</v>
      </c>
      <c r="C2" s="88"/>
      <c r="D2" s="88"/>
      <c r="E2" s="88"/>
      <c r="F2" s="88"/>
      <c r="G2" s="88"/>
    </row>
    <row r="3" spans="1:7" ht="12.75">
      <c r="A3" t="s">
        <v>85</v>
      </c>
      <c r="B3" s="10">
        <v>3.61</v>
      </c>
      <c r="C3" s="88" t="s">
        <v>147</v>
      </c>
      <c r="D3" s="88"/>
      <c r="E3" s="88"/>
      <c r="F3" s="88"/>
      <c r="G3" s="88"/>
    </row>
    <row r="4" spans="1:7" ht="12.75">
      <c r="A4" t="s">
        <v>27</v>
      </c>
      <c r="B4">
        <f>B2*B3</f>
        <v>169.67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8.25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17.3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1.5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29.76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4.6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11.05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13.37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2.41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94.24000000000001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5.14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15.95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9.11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60.8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155.04000000000002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14.629999999999967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2.0051063829787235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1.2936170212765956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3.2987234042553197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72</v>
      </c>
      <c r="C2" s="88"/>
      <c r="D2" s="88"/>
      <c r="E2" s="88"/>
      <c r="F2" s="88"/>
      <c r="G2" s="88"/>
    </row>
    <row r="3" spans="1:7" ht="12.75">
      <c r="A3" t="s">
        <v>85</v>
      </c>
      <c r="B3" s="12">
        <v>3.71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267.12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40.85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14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40.37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0</v>
      </c>
      <c r="C12" s="88" t="s">
        <v>148</v>
      </c>
      <c r="D12" s="88"/>
      <c r="E12" s="88"/>
      <c r="F12" s="88"/>
      <c r="G12" s="88"/>
    </row>
    <row r="13" spans="1:7" ht="12.75">
      <c r="A13" s="1" t="s">
        <v>13</v>
      </c>
      <c r="B13" s="11">
        <v>11.42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13.29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14.4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3.68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144.01000000000002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5.72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19.16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10.43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65.91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209.92000000000002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57.19999999999999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2.0001388888888894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0.9154166666666667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2.9155555555555557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1240</v>
      </c>
      <c r="C2" s="88"/>
      <c r="D2" s="88"/>
      <c r="E2" s="88"/>
      <c r="F2" s="88"/>
      <c r="G2" s="88"/>
    </row>
    <row r="3" spans="1:7" ht="12.75">
      <c r="A3" t="s">
        <v>85</v>
      </c>
      <c r="B3" s="24">
        <v>0.147</v>
      </c>
      <c r="C3" s="88"/>
      <c r="D3" s="88"/>
      <c r="E3" s="88"/>
      <c r="F3" s="88"/>
      <c r="G3" s="88"/>
    </row>
    <row r="4" spans="1:7" ht="12.75">
      <c r="A4" t="s">
        <v>27</v>
      </c>
      <c r="B4" s="2">
        <f>B2*B3</f>
        <v>182.28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27.5</v>
      </c>
      <c r="C7" s="88" t="s">
        <v>149</v>
      </c>
      <c r="D7" s="88"/>
      <c r="E7" s="88"/>
      <c r="F7" s="88"/>
      <c r="G7" s="88"/>
    </row>
    <row r="8" spans="1:7" ht="12.75">
      <c r="A8" s="1" t="s">
        <v>9</v>
      </c>
      <c r="B8" s="11">
        <v>27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6</v>
      </c>
      <c r="C10" s="88" t="s">
        <v>150</v>
      </c>
      <c r="D10" s="88"/>
      <c r="E10" s="88"/>
      <c r="F10" s="88"/>
      <c r="G10" s="88"/>
    </row>
    <row r="11" spans="1:7" ht="12.75">
      <c r="A11" s="1" t="s">
        <v>12</v>
      </c>
      <c r="B11" s="11">
        <v>23.8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10.9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9.79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12.88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2.48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12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3.47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135.82000000000002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4.99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15.66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8.83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60.08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195.90000000000003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-13.620000000000033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0.10953225806451615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0.048451612903225805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0.15798387096774197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1260</v>
      </c>
      <c r="C2" s="88"/>
      <c r="D2" s="88"/>
      <c r="E2" s="88"/>
      <c r="F2" s="88"/>
      <c r="G2" s="88"/>
    </row>
    <row r="3" spans="1:7" ht="12.75">
      <c r="A3" t="s">
        <v>85</v>
      </c>
      <c r="B3" s="10">
        <v>0.169</v>
      </c>
      <c r="C3" s="88"/>
      <c r="D3" s="88"/>
      <c r="E3" s="88"/>
      <c r="F3" s="88"/>
      <c r="G3" s="88"/>
    </row>
    <row r="4" spans="1:7" ht="12.75">
      <c r="A4" t="s">
        <v>27</v>
      </c>
      <c r="B4">
        <f>B2*B3</f>
        <v>212.94000000000003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40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14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42.27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10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10.18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12.98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6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3.56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138.99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4.83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15.2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8.73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59.36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198.35000000000002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14.590000000000003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36</v>
      </c>
      <c r="C31" s="88"/>
      <c r="D31" s="88"/>
      <c r="E31" s="88"/>
      <c r="F31" s="88"/>
      <c r="G31" s="88"/>
    </row>
    <row r="32" spans="1:7" ht="12.75">
      <c r="A32" s="1" t="s">
        <v>22</v>
      </c>
      <c r="B32" s="13">
        <f>B18/B2</f>
        <v>0.11030952380952382</v>
      </c>
      <c r="C32" s="88"/>
      <c r="D32" s="88"/>
      <c r="E32" s="88"/>
      <c r="F32" s="88"/>
      <c r="G32" s="88"/>
    </row>
    <row r="33" spans="1:7" ht="12.75">
      <c r="A33" t="s">
        <v>23</v>
      </c>
      <c r="B33" s="13">
        <f>B25/B2</f>
        <v>0.04711111111111111</v>
      </c>
      <c r="C33" s="88"/>
      <c r="D33" s="88"/>
      <c r="E33" s="88"/>
      <c r="F33" s="88"/>
      <c r="G33" s="88"/>
    </row>
    <row r="34" spans="1:7" ht="12.75">
      <c r="A34" t="s">
        <v>26</v>
      </c>
      <c r="B34" s="13">
        <f>B27/B2</f>
        <v>0.15742063492063493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89" t="s">
        <v>30</v>
      </c>
      <c r="D1" s="89"/>
      <c r="E1" s="89"/>
      <c r="F1" s="89"/>
      <c r="G1" s="89"/>
    </row>
    <row r="2" spans="1:7" ht="12.75">
      <c r="A2" t="s">
        <v>28</v>
      </c>
      <c r="B2" s="9">
        <v>16</v>
      </c>
      <c r="C2" s="88"/>
      <c r="D2" s="88"/>
      <c r="E2" s="88"/>
      <c r="F2" s="88"/>
      <c r="G2" s="88"/>
    </row>
    <row r="3" spans="1:7" ht="12.75">
      <c r="A3" t="s">
        <v>85</v>
      </c>
      <c r="B3" s="10">
        <v>8.04</v>
      </c>
      <c r="C3" s="88"/>
      <c r="D3" s="88"/>
      <c r="E3" s="88"/>
      <c r="F3" s="88"/>
      <c r="G3" s="88"/>
    </row>
    <row r="4" spans="1:7" ht="12.75">
      <c r="A4" t="s">
        <v>27</v>
      </c>
      <c r="B4">
        <f>B2*B3</f>
        <v>128.64</v>
      </c>
      <c r="C4" s="88"/>
      <c r="D4" s="88"/>
      <c r="E4" s="88"/>
      <c r="F4" s="88"/>
      <c r="G4" s="88"/>
    </row>
    <row r="5" spans="3:7" ht="12.75">
      <c r="C5" s="88"/>
      <c r="D5" s="88"/>
      <c r="E5" s="88"/>
      <c r="F5" s="88"/>
      <c r="G5" s="88"/>
    </row>
    <row r="6" spans="1:7" ht="12.75">
      <c r="A6" t="s">
        <v>1</v>
      </c>
      <c r="C6" s="88"/>
      <c r="D6" s="88"/>
      <c r="E6" s="88"/>
      <c r="F6" s="88"/>
      <c r="G6" s="88"/>
    </row>
    <row r="7" spans="1:7" ht="12.75">
      <c r="A7" s="1" t="s">
        <v>8</v>
      </c>
      <c r="B7" s="11">
        <v>7.5</v>
      </c>
      <c r="C7" s="88"/>
      <c r="D7" s="88"/>
      <c r="E7" s="88"/>
      <c r="F7" s="88"/>
      <c r="G7" s="88"/>
    </row>
    <row r="8" spans="1:7" ht="12.75">
      <c r="A8" s="1" t="s">
        <v>9</v>
      </c>
      <c r="B8" s="11">
        <v>24.5</v>
      </c>
      <c r="C8" s="88"/>
      <c r="D8" s="88"/>
      <c r="E8" s="88"/>
      <c r="F8" s="88"/>
      <c r="G8" s="88"/>
    </row>
    <row r="9" spans="1:7" ht="12.75">
      <c r="A9" s="1" t="s">
        <v>24</v>
      </c>
      <c r="B9" s="11">
        <v>0</v>
      </c>
      <c r="C9" s="88"/>
      <c r="D9" s="88"/>
      <c r="E9" s="88"/>
      <c r="F9" s="88"/>
      <c r="G9" s="88"/>
    </row>
    <row r="10" spans="1:7" ht="12.75">
      <c r="A10" s="1" t="s">
        <v>10</v>
      </c>
      <c r="B10" s="11">
        <v>0</v>
      </c>
      <c r="C10" s="88"/>
      <c r="D10" s="88"/>
      <c r="E10" s="88"/>
      <c r="F10" s="88"/>
      <c r="G10" s="88"/>
    </row>
    <row r="11" spans="1:7" ht="12.75">
      <c r="A11" s="1" t="s">
        <v>12</v>
      </c>
      <c r="B11" s="11">
        <v>15.21</v>
      </c>
      <c r="C11" s="88"/>
      <c r="D11" s="88"/>
      <c r="E11" s="88"/>
      <c r="F11" s="88"/>
      <c r="G11" s="88"/>
    </row>
    <row r="12" spans="1:7" ht="12.75">
      <c r="A12" s="1" t="s">
        <v>11</v>
      </c>
      <c r="B12" s="11">
        <v>6.1</v>
      </c>
      <c r="C12" s="88"/>
      <c r="D12" s="88"/>
      <c r="E12" s="88"/>
      <c r="F12" s="88"/>
      <c r="G12" s="88"/>
    </row>
    <row r="13" spans="1:7" ht="12.75">
      <c r="A13" s="1" t="s">
        <v>13</v>
      </c>
      <c r="B13" s="11">
        <v>9.33</v>
      </c>
      <c r="C13" s="88"/>
      <c r="D13" s="88"/>
      <c r="E13" s="88"/>
      <c r="F13" s="88"/>
      <c r="G13" s="88"/>
    </row>
    <row r="14" spans="1:7" ht="12.75">
      <c r="A14" s="1" t="s">
        <v>14</v>
      </c>
      <c r="B14" s="11">
        <v>12.7</v>
      </c>
      <c r="C14" s="88"/>
      <c r="D14" s="88"/>
      <c r="E14" s="88"/>
      <c r="F14" s="88"/>
      <c r="G14" s="88"/>
    </row>
    <row r="15" spans="1:7" ht="12.75">
      <c r="A15" s="1" t="s">
        <v>15</v>
      </c>
      <c r="B15" s="11">
        <v>0</v>
      </c>
      <c r="C15" s="88"/>
      <c r="D15" s="88"/>
      <c r="E15" s="88"/>
      <c r="F15" s="88"/>
      <c r="G15" s="88"/>
    </row>
    <row r="16" spans="1:7" ht="12.75">
      <c r="A16" s="1" t="s">
        <v>16</v>
      </c>
      <c r="B16" s="11">
        <v>1.5</v>
      </c>
      <c r="C16" s="88"/>
      <c r="D16" s="88"/>
      <c r="E16" s="88"/>
      <c r="F16" s="88"/>
      <c r="G16" s="88"/>
    </row>
    <row r="17" spans="1:7" ht="12.75">
      <c r="A17" s="1" t="s">
        <v>17</v>
      </c>
      <c r="B17" s="12">
        <v>2.02</v>
      </c>
      <c r="C17" s="88"/>
      <c r="D17" s="88"/>
      <c r="E17" s="88"/>
      <c r="F17" s="88"/>
      <c r="G17" s="88"/>
    </row>
    <row r="18" spans="1:7" ht="12.75">
      <c r="A18" t="s">
        <v>2</v>
      </c>
      <c r="B18" s="2">
        <f>SUM(B7:B17)</f>
        <v>78.86</v>
      </c>
      <c r="C18" s="88"/>
      <c r="D18" s="88"/>
      <c r="E18" s="88"/>
      <c r="F18" s="88"/>
      <c r="G18" s="88"/>
    </row>
    <row r="19" spans="2:7" ht="12.75">
      <c r="B19" s="2"/>
      <c r="C19" s="88"/>
      <c r="D19" s="88"/>
      <c r="E19" s="88"/>
      <c r="F19" s="88"/>
      <c r="G19" s="88"/>
    </row>
    <row r="20" spans="1:7" ht="12.75">
      <c r="A20" t="s">
        <v>3</v>
      </c>
      <c r="B20" s="2"/>
      <c r="C20" s="88"/>
      <c r="D20" s="88"/>
      <c r="E20" s="88"/>
      <c r="F20" s="88"/>
      <c r="G20" s="88"/>
    </row>
    <row r="21" spans="1:7" ht="12.75">
      <c r="A21" s="1" t="s">
        <v>18</v>
      </c>
      <c r="B21" s="7">
        <v>4.6</v>
      </c>
      <c r="C21" s="88"/>
      <c r="D21" s="88"/>
      <c r="E21" s="88"/>
      <c r="F21" s="88"/>
      <c r="G21" s="88"/>
    </row>
    <row r="22" spans="1:7" ht="12.75">
      <c r="A22" s="1" t="s">
        <v>19</v>
      </c>
      <c r="B22" s="7">
        <v>14.07</v>
      </c>
      <c r="C22" s="88"/>
      <c r="D22" s="88"/>
      <c r="E22" s="88"/>
      <c r="F22" s="88"/>
      <c r="G22" s="88"/>
    </row>
    <row r="23" spans="1:7" ht="12.75">
      <c r="A23" s="1" t="s">
        <v>20</v>
      </c>
      <c r="B23" s="7">
        <v>8.18</v>
      </c>
      <c r="C23" s="88"/>
      <c r="D23" s="88"/>
      <c r="E23" s="88"/>
      <c r="F23" s="88"/>
      <c r="G23" s="88"/>
    </row>
    <row r="24" spans="1:7" ht="12.75">
      <c r="A24" s="1" t="s">
        <v>21</v>
      </c>
      <c r="B24" s="8">
        <v>30.6</v>
      </c>
      <c r="C24" s="88"/>
      <c r="D24" s="88"/>
      <c r="E24" s="88"/>
      <c r="F24" s="88"/>
      <c r="G24" s="88"/>
    </row>
    <row r="25" spans="1:7" ht="12.75">
      <c r="A25" t="s">
        <v>4</v>
      </c>
      <c r="B25" s="2">
        <f>SUM(B21:B24)</f>
        <v>57.45</v>
      </c>
      <c r="C25" s="88"/>
      <c r="D25" s="88"/>
      <c r="E25" s="88"/>
      <c r="F25" s="88"/>
      <c r="G25" s="88"/>
    </row>
    <row r="26" spans="2:7" ht="12.75">
      <c r="B26" s="2"/>
      <c r="C26" s="88"/>
      <c r="D26" s="88"/>
      <c r="E26" s="88"/>
      <c r="F26" s="88"/>
      <c r="G26" s="88"/>
    </row>
    <row r="27" spans="1:7" ht="12.75">
      <c r="A27" t="s">
        <v>5</v>
      </c>
      <c r="B27" s="2">
        <f>B18+B25</f>
        <v>136.31</v>
      </c>
      <c r="C27" s="88"/>
      <c r="D27" s="88"/>
      <c r="E27" s="88"/>
      <c r="F27" s="88"/>
      <c r="G27" s="88"/>
    </row>
    <row r="28" spans="2:7" ht="12.75">
      <c r="B28" s="2"/>
      <c r="C28" s="88"/>
      <c r="D28" s="88"/>
      <c r="E28" s="88"/>
      <c r="F28" s="88"/>
      <c r="G28" s="88"/>
    </row>
    <row r="29" spans="1:7" ht="12.75">
      <c r="A29" t="s">
        <v>32</v>
      </c>
      <c r="B29" s="2">
        <f>B4-B27</f>
        <v>-7.670000000000016</v>
      </c>
      <c r="C29" s="88"/>
      <c r="D29" s="88"/>
      <c r="E29" s="88"/>
      <c r="F29" s="88"/>
      <c r="G29" s="88"/>
    </row>
    <row r="30" spans="2:7" ht="12.75">
      <c r="B30" s="2"/>
      <c r="C30" s="88"/>
      <c r="D30" s="88"/>
      <c r="E30" s="88"/>
      <c r="F30" s="88"/>
      <c r="G30" s="88"/>
    </row>
    <row r="31" spans="1:7" ht="12.75">
      <c r="A31" t="s">
        <v>6</v>
      </c>
      <c r="B31" s="23" t="s">
        <v>7</v>
      </c>
      <c r="C31" s="88"/>
      <c r="D31" s="88"/>
      <c r="E31" s="88"/>
      <c r="F31" s="88"/>
      <c r="G31" s="88"/>
    </row>
    <row r="32" spans="1:7" ht="12.75">
      <c r="A32" s="1" t="s">
        <v>22</v>
      </c>
      <c r="B32" s="2">
        <f>B18/B2</f>
        <v>4.92875</v>
      </c>
      <c r="C32" s="88"/>
      <c r="D32" s="88"/>
      <c r="E32" s="88"/>
      <c r="F32" s="88"/>
      <c r="G32" s="88"/>
    </row>
    <row r="33" spans="1:7" ht="12.75">
      <c r="A33" t="s">
        <v>23</v>
      </c>
      <c r="B33" s="2">
        <f>B25/B2</f>
        <v>3.590625</v>
      </c>
      <c r="C33" s="88"/>
      <c r="D33" s="88"/>
      <c r="E33" s="88"/>
      <c r="F33" s="88"/>
      <c r="G33" s="88"/>
    </row>
    <row r="34" spans="1:7" ht="12.75">
      <c r="A34" t="s">
        <v>26</v>
      </c>
      <c r="B34" s="2">
        <f>B27/B2</f>
        <v>8.519375</v>
      </c>
      <c r="C34" s="88"/>
      <c r="D34" s="88"/>
      <c r="E34" s="88"/>
      <c r="F34" s="88"/>
      <c r="G34" s="88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2009-12-11T22:54:32Z</cp:lastPrinted>
  <dcterms:created xsi:type="dcterms:W3CDTF">2005-01-10T15:34:54Z</dcterms:created>
  <dcterms:modified xsi:type="dcterms:W3CDTF">2009-12-11T23:15:20Z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