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<sst xmlns="http://schemas.openxmlformats.org/spreadsheetml/2006/main" count="719" uniqueCount="166">
  <si>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</si>
  <si>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</si>
  <si>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</si>
  <si>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</si>
  <si>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</si>
  <si>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</si>
  <si>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</si>
  <si>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</si>
  <si>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</si>
  <si>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</si>
  <si>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</si>
  <si>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</si>
  <si>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</si>
  <si>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</si>
  <si>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</si>
  <si>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</si>
  <si>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</si>
  <si>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</si>
  <si>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</si>
  <si>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</si>
  <si>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</si>
  <si>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</si>
  <si>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</si>
  <si>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</si>
  <si>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</si>
  <si>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</si>
  <si>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</si>
  <si>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</si>
  <si>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</si>
  <si>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</si>
  <si>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</si>
  <si>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</si>
  <si>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</si>
  <si>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</si>
  <si>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</si>
  <si>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</si>
  <si>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</si>
  <si>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</si>
  <si>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</si>
  <si>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</si>
  <si>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</si>
  <si>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</si>
  <si>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</si>
  <si>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</si>
  <si>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</si>
  <si>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</si>
  <si>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</si>
  <si>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</si>
  <si>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</si>
  <si>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</si>
  <si>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</si>
  <si>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</si>
  <si>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</si>
  <si>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</si>
  <si>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</si>
  <si>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</si>
  <si>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</si>
  <si>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</si>
  <si>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</si>
  <si>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</si>
  <si>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</si>
  <si>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</si>
  <si>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</si>
  <si>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</si>
  <si>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</si>
  <si>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</si>
  <si>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</si>
  <si>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</si>
  <si>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</si>
  <si>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</si>
  <si>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</si>
  <si>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</si>
  <si>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</si>
  <si>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</si>
  <si>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</si>
  <si>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</si>
  <si>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</si>
  <si>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</si>
  <si>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</si>
  <si>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</si>
  <si>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</si>
  <si>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</si>
  <si>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</si>
  <si>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</si>
  <si>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</si>
  <si>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</si>
  <si>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</si>
  <si>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</si>
  <si>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</si>
  <si>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</si>
  <si>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</si>
  <si>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</si>
  <si>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</si>
  <si>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</si>
  <si>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</si>
  <si>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</si>
  <si>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</si>
  <si>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</si>
  <si>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</si>
  <si>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</si>
  <si>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</si>
  <si>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</si>
  <si>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</si>
  <si>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</si>
  <si>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</si>
  <si>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</si>
  <si>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</si>
  <si>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</si>
  <si>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</si>
  <si>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</si>
  <si>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</si>
  <si>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</si>
  <si>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</si>
  <si>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</si>
  <si>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</si>
  <si>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</si>
  <si>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</si>
  <si>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</si>
  <si>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</si>
  <si>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</si>
  <si>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</si>
  <si>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</si>
  <si>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</si>
  <si>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</si>
  <si>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</si>
  <si>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</si>
  <si>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</si>
  <si>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</si>
  <si>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</si>
  <si>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</si>
  <si>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</si>
  <si>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</si>
  <si>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</si>
  <si>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</si>
  <si>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Includes pre-harvest dessicant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</si>
  <si>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</si>
  <si>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</si>
  <si>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</si>
  <si>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</si>
  <si>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</si>
  <si>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>Market</t>
  </si>
  <si>
    <t xml:space="preserve">  Market Price</t>
  </si>
  <si>
    <t>Wheat midge &amp; cereal grain aphid insect. would be $6 each</t>
  </si>
  <si>
    <t>Wheat midge &amp; cereal grain aphid insect would be $6 each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</si>
  <si>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</si>
  <si>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</si>
  <si>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</si>
  <si>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</si>
  <si>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</si>
  <si>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</si>
  <si>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</si>
  <si>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</si>
  <si>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</si>
  <si>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</si>
  <si>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</si>
  <si>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</si>
  <si>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</si>
  <si>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</si>
  <si>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 xml:space="preserve"> only available by written agreement in some counties of region</t>
  </si>
  <si>
    <t>Gov't Pmts (ARC/PLC)</t>
  </si>
  <si>
    <t>Fungicide for ascochyta/anthracnose</t>
  </si>
  <si>
    <t>North Dakota 2017 Projected Crop Budgets - North West</t>
  </si>
  <si>
    <t>Malting barley price.  Feed barley price is estimated at $2.70</t>
  </si>
  <si>
    <t>One spraying for head feeding insects</t>
  </si>
  <si>
    <t>Insecticide for cutworms and/or pea aphids would cost $4.</t>
  </si>
  <si>
    <t>Insecticide for cutworms would cost about $4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</si>
</sst>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161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99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100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101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102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103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155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156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104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105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106</v>
      </c>
      <c r="B14" s="43"/>
      <c r="C14" s="43"/>
      <c r="D14" s="43"/>
      <c r="E14" s="43"/>
      <c r="F14" s="43"/>
      <c r="G14" s="43"/>
      <c r="H14" s="43"/>
    </row>
    <row r="15" spans="1:8" ht="12.75">
      <c r="A15" s="78" t="s">
        <v>148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107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108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130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109</v>
      </c>
      <c r="B19" s="43"/>
      <c r="C19" s="43"/>
      <c r="E19" s="43"/>
      <c r="F19" s="43"/>
      <c r="G19" s="43"/>
      <c r="H19" s="43"/>
    </row>
    <row r="20" spans="1:8" ht="12.75">
      <c r="A20" s="17" t="s">
        <v>110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111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112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113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114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115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116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117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118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124</v>
      </c>
      <c r="B32" s="41" t="s">
        <v>125</v>
      </c>
      <c r="C32" s="41"/>
      <c r="D32" s="45"/>
      <c r="E32" s="41" t="s">
        <v>126</v>
      </c>
      <c r="F32" s="41"/>
      <c r="G32" s="41"/>
      <c r="H32" s="41"/>
    </row>
    <row r="33" spans="1:11" ht="12.75">
      <c r="A33" s="41" t="s">
        <v>127</v>
      </c>
      <c r="B33" s="86" t="s">
        <v>128</v>
      </c>
      <c r="C33" s="87"/>
      <c r="D33" s="87"/>
      <c r="E33" s="87"/>
      <c r="F33" s="87"/>
      <c r="G33" s="87"/>
      <c r="H33" s="41" t="s">
        <v>129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29</v>
      </c>
    </row>
    <row r="2" spans="1:3" ht="12.75">
      <c r="A2" t="s">
        <v>28</v>
      </c>
      <c r="B2" s="9">
        <v>21</v>
      </c>
      <c r="C2" s="79"/>
    </row>
    <row r="3" spans="1:3" ht="12.75">
      <c r="A3" t="s">
        <v>141</v>
      </c>
      <c r="B3" s="10">
        <v>8.32</v>
      </c>
      <c r="C3" s="79"/>
    </row>
    <row r="4" spans="1:3" ht="12.75">
      <c r="A4" t="s">
        <v>27</v>
      </c>
      <c r="B4">
        <f>B2*B3</f>
        <v>174.72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</v>
      </c>
      <c r="C7" s="79"/>
    </row>
    <row r="8" spans="1:3" ht="12.75">
      <c r="A8" s="1" t="s">
        <v>9</v>
      </c>
      <c r="B8" s="11">
        <v>28.5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24.51</v>
      </c>
      <c r="C11" s="79"/>
    </row>
    <row r="12" spans="1:3" ht="12.75">
      <c r="A12" s="1" t="s">
        <v>11</v>
      </c>
      <c r="B12" s="11">
        <v>7.1</v>
      </c>
      <c r="C12" s="79"/>
    </row>
    <row r="13" spans="1:3" ht="12.75">
      <c r="A13" s="1" t="s">
        <v>13</v>
      </c>
      <c r="B13" s="11">
        <v>7.92</v>
      </c>
      <c r="C13" s="79"/>
    </row>
    <row r="14" spans="1:3" ht="12.75">
      <c r="A14" s="1" t="s">
        <v>14</v>
      </c>
      <c r="B14" s="11">
        <v>16.54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2.28</v>
      </c>
      <c r="C17" s="79"/>
    </row>
    <row r="18" spans="1:3" ht="12.75">
      <c r="A18" t="s">
        <v>2</v>
      </c>
      <c r="B18" s="2">
        <f>SUM(B7:B17)</f>
        <v>98.35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6.92</v>
      </c>
      <c r="C21" s="79"/>
    </row>
    <row r="22" spans="1:3" ht="12.75">
      <c r="A22" s="1" t="s">
        <v>19</v>
      </c>
      <c r="B22" s="7">
        <v>18.73</v>
      </c>
      <c r="C22" s="79"/>
    </row>
    <row r="23" spans="1:3" ht="12.75">
      <c r="A23" s="1" t="s">
        <v>20</v>
      </c>
      <c r="B23" s="7">
        <v>10.7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71.85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4.52000000000001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4.683333333333333</v>
      </c>
      <c r="C32" s="79"/>
    </row>
    <row r="33" spans="1:3" ht="12.75">
      <c r="A33" t="s">
        <v>23</v>
      </c>
      <c r="B33" s="2">
        <f>B25/B2</f>
        <v>3.4214285714285713</v>
      </c>
      <c r="C33" s="79"/>
    </row>
    <row r="34" spans="1:3" ht="12.75">
      <c r="A34" t="s">
        <v>26</v>
      </c>
      <c r="B34" s="2">
        <f>B27/B2</f>
        <v>8.104761904761904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1" t="s">
        <v>29</v>
      </c>
    </row>
    <row r="2" spans="1:3" ht="12.75">
      <c r="A2" t="s">
        <v>28</v>
      </c>
      <c r="B2" s="9">
        <v>34</v>
      </c>
      <c r="C2" s="79"/>
    </row>
    <row r="3" spans="1:3" ht="12.75">
      <c r="A3" t="s">
        <v>141</v>
      </c>
      <c r="B3" s="12">
        <v>6.24</v>
      </c>
      <c r="C3" s="80"/>
    </row>
    <row r="4" spans="1:3" ht="12.75">
      <c r="A4" t="s">
        <v>27</v>
      </c>
      <c r="B4" s="2">
        <f>B2*B3</f>
        <v>212.16</v>
      </c>
      <c r="C4" s="80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41.25</v>
      </c>
      <c r="C7" s="79"/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1.5</v>
      </c>
      <c r="C9" s="79" t="s">
        <v>146</v>
      </c>
    </row>
    <row r="10" spans="1:3" ht="12.75">
      <c r="A10" s="1" t="s">
        <v>10</v>
      </c>
      <c r="B10" s="11">
        <v>0</v>
      </c>
      <c r="C10" s="79" t="s">
        <v>164</v>
      </c>
    </row>
    <row r="11" spans="1:3" ht="12.75">
      <c r="A11" s="1" t="s">
        <v>12</v>
      </c>
      <c r="B11" s="11">
        <v>10.3</v>
      </c>
      <c r="C11" s="79"/>
    </row>
    <row r="12" spans="1:3" ht="12.75">
      <c r="A12" s="1" t="s">
        <v>11</v>
      </c>
      <c r="B12" s="11">
        <v>8.9</v>
      </c>
      <c r="C12" s="79"/>
    </row>
    <row r="13" spans="1:3" ht="12.75">
      <c r="A13" s="1" t="s">
        <v>13</v>
      </c>
      <c r="B13" s="11">
        <v>9.26</v>
      </c>
      <c r="C13" s="79"/>
    </row>
    <row r="14" spans="1:3" ht="12.75">
      <c r="A14" s="1" t="s">
        <v>14</v>
      </c>
      <c r="B14" s="11">
        <v>18.45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 t="s">
        <v>147</v>
      </c>
    </row>
    <row r="17" spans="1:3" ht="12.75">
      <c r="A17" s="1" t="s">
        <v>17</v>
      </c>
      <c r="B17" s="12">
        <v>3.18</v>
      </c>
      <c r="C17" s="79"/>
    </row>
    <row r="18" spans="1:3" ht="12.75">
      <c r="A18" t="s">
        <v>2</v>
      </c>
      <c r="B18" s="2">
        <f>SUM(B7:B17)</f>
        <v>137.09000000000003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7.43</v>
      </c>
      <c r="C21" s="79"/>
    </row>
    <row r="22" spans="1:3" ht="12.75">
      <c r="A22" s="1" t="s">
        <v>19</v>
      </c>
      <c r="B22" s="7">
        <v>21.99</v>
      </c>
      <c r="C22" s="79"/>
    </row>
    <row r="23" spans="1:3" ht="12.75">
      <c r="A23" s="1" t="s">
        <v>20</v>
      </c>
      <c r="B23" s="7">
        <v>11.96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76.88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213.97000000000003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-1.8100000000000307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4.032058823529413</v>
      </c>
      <c r="C32" s="79"/>
    </row>
    <row r="33" spans="1:3" ht="12.75">
      <c r="A33" t="s">
        <v>23</v>
      </c>
      <c r="B33" s="2">
        <f>B25/B2</f>
        <v>2.2611764705882353</v>
      </c>
      <c r="C33" s="79"/>
    </row>
    <row r="34" spans="1:3" ht="12.75">
      <c r="A34" t="s">
        <v>26</v>
      </c>
      <c r="B34" s="2">
        <f>B27/B2</f>
        <v>6.293235294117648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1" t="s">
        <v>29</v>
      </c>
    </row>
    <row r="2" spans="1:3" ht="12.75">
      <c r="A2" t="s">
        <v>28</v>
      </c>
      <c r="B2" s="9">
        <v>63</v>
      </c>
      <c r="C2" s="79"/>
    </row>
    <row r="3" spans="1:3" ht="12.75">
      <c r="A3" t="s">
        <v>141</v>
      </c>
      <c r="B3" s="12">
        <v>2.22</v>
      </c>
      <c r="C3" s="79"/>
    </row>
    <row r="4" spans="1:3" ht="12.75">
      <c r="A4" t="s">
        <v>27</v>
      </c>
      <c r="B4" s="2">
        <f>B2*B3</f>
        <v>139.86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</v>
      </c>
      <c r="C7" s="79"/>
    </row>
    <row r="8" spans="1:3" ht="12.75">
      <c r="A8" s="1" t="s">
        <v>9</v>
      </c>
      <c r="B8" s="11">
        <v>10.25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37.78</v>
      </c>
      <c r="C11" s="79"/>
    </row>
    <row r="12" spans="1:3" ht="12.75">
      <c r="A12" s="1" t="s">
        <v>11</v>
      </c>
      <c r="B12" s="11">
        <v>7.5</v>
      </c>
      <c r="C12" s="79"/>
    </row>
    <row r="13" spans="1:3" ht="12.75">
      <c r="A13" s="1" t="s">
        <v>13</v>
      </c>
      <c r="B13" s="11">
        <v>9.22</v>
      </c>
      <c r="C13" s="79"/>
    </row>
    <row r="14" spans="1:3" ht="12.75">
      <c r="A14" s="1" t="s">
        <v>14</v>
      </c>
      <c r="B14" s="11">
        <v>17.02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2.38</v>
      </c>
      <c r="C17" s="79"/>
    </row>
    <row r="18" spans="1:3" ht="12.75">
      <c r="A18" t="s">
        <v>2</v>
      </c>
      <c r="B18" s="2">
        <f>SUM(B7:B17)</f>
        <v>102.64999999999999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7.66</v>
      </c>
      <c r="C21" s="79"/>
    </row>
    <row r="22" spans="1:3" ht="12.75">
      <c r="A22" s="1" t="s">
        <v>19</v>
      </c>
      <c r="B22" s="7">
        <v>20.39</v>
      </c>
      <c r="C22" s="79"/>
    </row>
    <row r="23" spans="1:3" ht="12.75">
      <c r="A23" s="1" t="s">
        <v>20</v>
      </c>
      <c r="B23" s="7">
        <v>11.75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75.3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177.95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-38.089999999999975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1.6293650793650791</v>
      </c>
      <c r="C32" s="79"/>
    </row>
    <row r="33" spans="1:3" ht="12.75">
      <c r="A33" t="s">
        <v>23</v>
      </c>
      <c r="B33" s="2">
        <f>B25/B2</f>
        <v>1.1952380952380952</v>
      </c>
      <c r="C33" s="79"/>
    </row>
    <row r="34" spans="1:3" ht="12.75">
      <c r="A34" t="s">
        <v>26</v>
      </c>
      <c r="B34" s="2">
        <f>B27/B2</f>
        <v>2.8246031746031743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1" t="s">
        <v>29</v>
      </c>
    </row>
    <row r="2" spans="1:3" ht="12.75">
      <c r="A2" t="s">
        <v>28</v>
      </c>
      <c r="B2" s="9">
        <v>1360</v>
      </c>
      <c r="C2" s="79"/>
    </row>
    <row r="3" spans="1:3" ht="12.75">
      <c r="A3" t="s">
        <v>141</v>
      </c>
      <c r="B3" s="10">
        <v>0.24</v>
      </c>
      <c r="C3" s="79"/>
    </row>
    <row r="4" spans="1:3" ht="12.75">
      <c r="A4" t="s">
        <v>27</v>
      </c>
      <c r="B4" s="2">
        <f>B2*B3</f>
        <v>326.4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39.9</v>
      </c>
      <c r="C7" s="79"/>
    </row>
    <row r="8" spans="1:3" ht="12.75">
      <c r="A8" s="1" t="s">
        <v>9</v>
      </c>
      <c r="B8" s="11">
        <v>34.6</v>
      </c>
      <c r="C8" s="83" t="s">
        <v>134</v>
      </c>
    </row>
    <row r="9" spans="1:3" ht="12.75">
      <c r="A9" s="1" t="s">
        <v>24</v>
      </c>
      <c r="B9" s="11">
        <v>16</v>
      </c>
      <c r="C9" s="80" t="s">
        <v>160</v>
      </c>
    </row>
    <row r="10" spans="1:3" ht="12.75">
      <c r="A10" s="1" t="s">
        <v>10</v>
      </c>
      <c r="B10" s="11">
        <v>0</v>
      </c>
      <c r="C10" s="80" t="s">
        <v>165</v>
      </c>
    </row>
    <row r="11" spans="1:3" ht="12.75">
      <c r="A11" s="1" t="s">
        <v>12</v>
      </c>
      <c r="B11" s="11">
        <v>6.87</v>
      </c>
      <c r="C11" s="79"/>
    </row>
    <row r="12" spans="1:3" ht="12.75">
      <c r="A12" s="1" t="s">
        <v>11</v>
      </c>
      <c r="B12" s="11">
        <v>19.3</v>
      </c>
      <c r="C12" s="79"/>
    </row>
    <row r="13" spans="1:3" ht="12.75">
      <c r="A13" s="1" t="s">
        <v>13</v>
      </c>
      <c r="B13" s="11">
        <v>9.26</v>
      </c>
      <c r="C13" s="79"/>
    </row>
    <row r="14" spans="1:3" ht="12.75">
      <c r="A14" s="1" t="s">
        <v>14</v>
      </c>
      <c r="B14" s="11">
        <v>19.02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3.66</v>
      </c>
      <c r="C17" s="79"/>
    </row>
    <row r="18" spans="1:3" ht="12.75">
      <c r="A18" t="s">
        <v>2</v>
      </c>
      <c r="B18" s="2">
        <f>SUM(B7:B17)</f>
        <v>157.86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</v>
      </c>
      <c r="C21" s="79"/>
    </row>
    <row r="22" spans="1:3" ht="12.75">
      <c r="A22" s="1" t="s">
        <v>19</v>
      </c>
      <c r="B22" s="7">
        <v>22.22</v>
      </c>
      <c r="C22" s="79"/>
    </row>
    <row r="23" spans="1:3" ht="12.75">
      <c r="A23" s="1" t="s">
        <v>20</v>
      </c>
      <c r="B23" s="7">
        <v>12.23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77.35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235.21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91.18999999999997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0.11607352941176471</v>
      </c>
      <c r="C32" s="79"/>
    </row>
    <row r="33" spans="1:3" ht="12.75">
      <c r="A33" t="s">
        <v>23</v>
      </c>
      <c r="B33" s="13">
        <f>B25/B2</f>
        <v>0.056874999999999995</v>
      </c>
      <c r="C33" s="79"/>
    </row>
    <row r="34" spans="1:3" ht="12.75">
      <c r="A34" t="s">
        <v>26</v>
      </c>
      <c r="B34" s="13">
        <f>B27/B2</f>
        <v>0.17294852941176472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81" t="s">
        <v>29</v>
      </c>
    </row>
    <row r="2" spans="1:3" ht="12.75">
      <c r="A2" t="s">
        <v>28</v>
      </c>
      <c r="B2" s="9">
        <v>850</v>
      </c>
      <c r="C2" s="79"/>
    </row>
    <row r="3" spans="1:3" ht="12.75">
      <c r="A3" t="s">
        <v>141</v>
      </c>
      <c r="B3" s="10">
        <v>0.305</v>
      </c>
      <c r="C3" s="79"/>
    </row>
    <row r="4" spans="1:3" ht="12.75">
      <c r="A4" t="s">
        <v>27</v>
      </c>
      <c r="B4" s="27">
        <f>B2*B3</f>
        <v>259.25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20</v>
      </c>
      <c r="C7" s="79"/>
    </row>
    <row r="8" spans="1:3" ht="12.75">
      <c r="A8" s="1" t="s">
        <v>9</v>
      </c>
      <c r="B8" s="11">
        <v>19.7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22.91</v>
      </c>
      <c r="C11" s="79"/>
    </row>
    <row r="12" spans="1:3" ht="12.75">
      <c r="A12" s="1" t="s">
        <v>11</v>
      </c>
      <c r="B12" s="11">
        <v>15.2</v>
      </c>
      <c r="C12" s="79"/>
    </row>
    <row r="13" spans="1:3" ht="12.75">
      <c r="A13" s="1" t="s">
        <v>13</v>
      </c>
      <c r="B13" s="11">
        <v>8.33</v>
      </c>
      <c r="C13" s="79"/>
    </row>
    <row r="14" spans="1:3" ht="12.75">
      <c r="A14" s="1" t="s">
        <v>14</v>
      </c>
      <c r="B14" s="11">
        <v>16.83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2.62</v>
      </c>
      <c r="C17" s="79"/>
    </row>
    <row r="18" spans="1:3" ht="12.75">
      <c r="A18" t="s">
        <v>2</v>
      </c>
      <c r="B18" s="2">
        <f>SUM(B7:B17)</f>
        <v>113.09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7.15</v>
      </c>
      <c r="C21" s="79"/>
    </row>
    <row r="22" spans="1:3" ht="12.75">
      <c r="A22" s="1" t="s">
        <v>19</v>
      </c>
      <c r="B22" s="7">
        <v>19.33</v>
      </c>
      <c r="C22" s="79"/>
    </row>
    <row r="23" spans="1:3" ht="12.75">
      <c r="A23" s="1" t="s">
        <v>20</v>
      </c>
      <c r="B23" s="7">
        <v>11.66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73.64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186.73000000000002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72.51999999999998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0.1330470588235294</v>
      </c>
      <c r="C32" s="79"/>
    </row>
    <row r="33" spans="1:3" ht="12.75">
      <c r="A33" t="s">
        <v>23</v>
      </c>
      <c r="B33" s="13">
        <f>B25/B2</f>
        <v>0.08663529411764706</v>
      </c>
      <c r="C33" s="79"/>
    </row>
    <row r="34" spans="1:3" ht="12.75">
      <c r="A34" t="s">
        <v>26</v>
      </c>
      <c r="B34" s="13">
        <f>B27/B2</f>
        <v>0.2196823529411765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82</v>
      </c>
      <c r="B1" s="22" t="s">
        <v>0</v>
      </c>
      <c r="C1" s="81" t="s">
        <v>29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141</v>
      </c>
      <c r="B3" s="10">
        <v>0.17</v>
      </c>
      <c r="C3" s="79"/>
    </row>
    <row r="4" spans="1:3" ht="12.75">
      <c r="A4" t="s">
        <v>27</v>
      </c>
      <c r="B4" s="2">
        <f>B2*B3</f>
        <v>178.5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80" t="s">
        <v>145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20.82</v>
      </c>
      <c r="C11" s="79"/>
    </row>
    <row r="12" spans="1:3" ht="12.75">
      <c r="A12" s="1" t="s">
        <v>11</v>
      </c>
      <c r="B12" s="11">
        <v>17.5</v>
      </c>
      <c r="C12" s="79"/>
    </row>
    <row r="13" spans="1:3" ht="12.75">
      <c r="A13" s="1" t="s">
        <v>13</v>
      </c>
      <c r="B13" s="11">
        <v>7.83</v>
      </c>
      <c r="C13" s="79"/>
    </row>
    <row r="14" spans="1:3" ht="12.75">
      <c r="A14" s="1" t="s">
        <v>14</v>
      </c>
      <c r="B14" s="11">
        <v>16.29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2.86</v>
      </c>
      <c r="C17" s="79"/>
    </row>
    <row r="18" spans="1:3" ht="12.75">
      <c r="A18" t="s">
        <v>2</v>
      </c>
      <c r="B18" s="2">
        <f>SUM(B7:B17)</f>
        <v>123.2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6.86</v>
      </c>
      <c r="C21" s="79"/>
    </row>
    <row r="22" spans="1:3" ht="12.75">
      <c r="A22" s="1" t="s">
        <v>19</v>
      </c>
      <c r="B22" s="7">
        <v>18.56</v>
      </c>
      <c r="C22" s="79"/>
    </row>
    <row r="23" spans="1:3" ht="12.75">
      <c r="A23" s="1" t="s">
        <v>20</v>
      </c>
      <c r="B23" s="7">
        <v>10.26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71.18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194.38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-15.879999999999995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0.11733333333333333</v>
      </c>
      <c r="C32" s="79"/>
    </row>
    <row r="33" spans="1:3" ht="12.75">
      <c r="A33" t="s">
        <v>23</v>
      </c>
      <c r="B33" s="13">
        <f>B25/B2</f>
        <v>0.06779047619047619</v>
      </c>
      <c r="C33" s="79"/>
    </row>
    <row r="34" spans="1:3" ht="12.75">
      <c r="A34" t="s">
        <v>26</v>
      </c>
      <c r="B34" s="13">
        <f>B27/B2</f>
        <v>0.18512380952380952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1" t="s">
        <v>29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141</v>
      </c>
      <c r="B3" s="10">
        <v>0.191</v>
      </c>
      <c r="C3" s="79"/>
    </row>
    <row r="4" spans="1:3" ht="12.75">
      <c r="A4" t="s">
        <v>27</v>
      </c>
      <c r="B4" s="2">
        <f>B2*B3</f>
        <v>162.35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</v>
      </c>
      <c r="C7" s="79"/>
    </row>
    <row r="8" spans="1:3" ht="12.75">
      <c r="A8" s="1" t="s">
        <v>9</v>
      </c>
      <c r="B8" s="11">
        <v>17.1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13.18</v>
      </c>
      <c r="C11" s="79"/>
    </row>
    <row r="12" spans="1:3" ht="12.75">
      <c r="A12" s="1" t="s">
        <v>11</v>
      </c>
      <c r="B12" s="11">
        <v>5.7</v>
      </c>
      <c r="C12" s="80" t="s">
        <v>154</v>
      </c>
    </row>
    <row r="13" spans="1:3" ht="12.75">
      <c r="A13" s="1" t="s">
        <v>13</v>
      </c>
      <c r="B13" s="11">
        <v>8.01</v>
      </c>
      <c r="C13" s="79"/>
    </row>
    <row r="14" spans="1:3" ht="12.75">
      <c r="A14" s="1" t="s">
        <v>14</v>
      </c>
      <c r="B14" s="11">
        <v>16.12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2.18</v>
      </c>
      <c r="C17" s="79"/>
    </row>
    <row r="18" spans="1:3" ht="12.75">
      <c r="A18" t="s">
        <v>2</v>
      </c>
      <c r="B18" s="2">
        <f>SUM(B7:B17)</f>
        <v>93.79000000000002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6.97</v>
      </c>
      <c r="C21" s="79"/>
    </row>
    <row r="22" spans="1:3" ht="12.75">
      <c r="A22" s="1" t="s">
        <v>19</v>
      </c>
      <c r="B22" s="7">
        <v>18.73</v>
      </c>
      <c r="C22" s="79"/>
    </row>
    <row r="23" spans="1:3" ht="12.75">
      <c r="A23" s="1" t="s">
        <v>20</v>
      </c>
      <c r="B23" s="7">
        <v>10.92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72.12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165.91000000000003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-3.5600000000000307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0.11034117647058826</v>
      </c>
      <c r="C32" s="79"/>
    </row>
    <row r="33" spans="1:3" ht="12.75">
      <c r="A33" t="s">
        <v>23</v>
      </c>
      <c r="B33" s="13">
        <f>B25/B2</f>
        <v>0.08484705882352941</v>
      </c>
      <c r="C33" s="79"/>
    </row>
    <row r="34" spans="1:3" ht="12.75">
      <c r="A34" t="s">
        <v>26</v>
      </c>
      <c r="B34" s="13">
        <f>B27/B2</f>
        <v>0.1951882352941177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1" t="s">
        <v>29</v>
      </c>
    </row>
    <row r="2" spans="1:3" ht="12.75">
      <c r="A2" t="s">
        <v>28</v>
      </c>
      <c r="B2" s="9">
        <v>1300</v>
      </c>
      <c r="C2" s="79"/>
    </row>
    <row r="3" spans="1:3" ht="12.75">
      <c r="A3" t="s">
        <v>141</v>
      </c>
      <c r="B3" s="10">
        <v>0.065</v>
      </c>
      <c r="C3" s="79"/>
    </row>
    <row r="4" spans="1:3" ht="12.75">
      <c r="A4" t="s">
        <v>27</v>
      </c>
      <c r="B4" s="2">
        <f>B2*B3</f>
        <v>84.5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6.25</v>
      </c>
      <c r="C7" s="79"/>
    </row>
    <row r="8" spans="1:3" ht="12.75">
      <c r="A8" s="1" t="s">
        <v>9</v>
      </c>
      <c r="B8" s="11">
        <v>9.25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15.72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8.2</v>
      </c>
      <c r="C13" s="79"/>
    </row>
    <row r="14" spans="1:3" ht="12.75">
      <c r="A14" s="1" t="s">
        <v>14</v>
      </c>
      <c r="B14" s="11">
        <v>16.26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1.5</v>
      </c>
      <c r="C17" s="79"/>
    </row>
    <row r="18" spans="1:3" ht="12.75">
      <c r="A18" t="s">
        <v>2</v>
      </c>
      <c r="B18" s="2">
        <f>SUM(B7:B17)</f>
        <v>64.68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7.08</v>
      </c>
      <c r="C21" s="79"/>
    </row>
    <row r="22" spans="1:3" ht="12.75">
      <c r="A22" s="1" t="s">
        <v>19</v>
      </c>
      <c r="B22" s="7">
        <v>19</v>
      </c>
      <c r="C22" s="79"/>
    </row>
    <row r="23" spans="1:3" ht="12.75">
      <c r="A23" s="1" t="s">
        <v>20</v>
      </c>
      <c r="B23" s="7">
        <v>11.06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72.64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137.32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-52.81999999999999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0.04975384615384616</v>
      </c>
      <c r="C32" s="79"/>
    </row>
    <row r="33" spans="1:3" ht="12.75">
      <c r="A33" t="s">
        <v>23</v>
      </c>
      <c r="B33" s="13">
        <f>B25/B2</f>
        <v>0.055876923076923074</v>
      </c>
      <c r="C33" s="79"/>
    </row>
    <row r="34" spans="1:3" ht="12.75">
      <c r="A34" t="s">
        <v>26</v>
      </c>
      <c r="B34" s="13">
        <f>B27/B2</f>
        <v>0.10563076923076922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136</v>
      </c>
      <c r="B1" s="22" t="s">
        <v>0</v>
      </c>
      <c r="C1" s="81" t="s">
        <v>29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141</v>
      </c>
      <c r="B3" s="25">
        <v>0.31</v>
      </c>
      <c r="C3" s="79"/>
    </row>
    <row r="4" spans="1:3" ht="12.75">
      <c r="A4" t="s">
        <v>27</v>
      </c>
      <c r="B4" s="2">
        <f>B2*B3</f>
        <v>434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96</v>
      </c>
      <c r="C7" s="80" t="s">
        <v>137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0" t="s">
        <v>139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11.21</v>
      </c>
      <c r="C11" s="79"/>
    </row>
    <row r="12" spans="1:3" ht="12.75">
      <c r="A12" s="1" t="s">
        <v>11</v>
      </c>
      <c r="B12" s="11">
        <v>20.9</v>
      </c>
      <c r="C12" s="79"/>
    </row>
    <row r="13" spans="1:3" ht="12.75">
      <c r="A13" s="1" t="s">
        <v>13</v>
      </c>
      <c r="B13" s="11">
        <v>10.59</v>
      </c>
      <c r="C13" s="79"/>
    </row>
    <row r="14" spans="1:3" ht="12.75">
      <c r="A14" s="1" t="s">
        <v>14</v>
      </c>
      <c r="B14" s="11">
        <v>22.24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5.71</v>
      </c>
      <c r="C17" s="79"/>
    </row>
    <row r="18" spans="1:3" ht="12.75">
      <c r="A18" t="s">
        <v>2</v>
      </c>
      <c r="B18" s="2">
        <f>SUM(B7:B17)</f>
        <v>246.30000000000004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8.07</v>
      </c>
      <c r="C21" s="79"/>
    </row>
    <row r="22" spans="1:3" ht="12.75">
      <c r="A22" s="1" t="s">
        <v>19</v>
      </c>
      <c r="B22" s="7">
        <v>26.73</v>
      </c>
      <c r="C22" s="79"/>
    </row>
    <row r="23" spans="1:3" ht="12.75">
      <c r="A23" s="1" t="s">
        <v>20</v>
      </c>
      <c r="B23" s="7">
        <v>14.45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84.75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331.05000000000007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102.94999999999993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0.17592857142857146</v>
      </c>
      <c r="C32" s="79"/>
    </row>
    <row r="33" spans="1:3" ht="12.75">
      <c r="A33" t="s">
        <v>23</v>
      </c>
      <c r="B33" s="13">
        <f>B25/B2</f>
        <v>0.06053571428571428</v>
      </c>
      <c r="C33" s="79"/>
    </row>
    <row r="34" spans="1:3" ht="12.75">
      <c r="A34" t="s">
        <v>26</v>
      </c>
      <c r="B34" s="13">
        <f>B27/B2</f>
        <v>0.23646428571428577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1" t="s">
        <v>29</v>
      </c>
    </row>
    <row r="2" spans="1:3" ht="12.75">
      <c r="A2" t="s">
        <v>28</v>
      </c>
      <c r="B2" s="9">
        <v>43</v>
      </c>
      <c r="C2" s="79"/>
    </row>
    <row r="3" spans="1:3" ht="12.75">
      <c r="A3" t="s">
        <v>141</v>
      </c>
      <c r="B3" s="10">
        <v>4.16</v>
      </c>
      <c r="C3" s="79"/>
    </row>
    <row r="4" spans="1:3" ht="12.75">
      <c r="A4" t="s">
        <v>27</v>
      </c>
      <c r="B4" s="2">
        <f>B2*B3</f>
        <v>178.88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51.2</v>
      </c>
      <c r="C11" s="79"/>
    </row>
    <row r="12" spans="1:3" ht="12.75">
      <c r="A12" s="1" t="s">
        <v>11</v>
      </c>
      <c r="B12" s="11">
        <v>11.3</v>
      </c>
      <c r="C12" s="79"/>
    </row>
    <row r="13" spans="1:3" ht="12.75">
      <c r="A13" s="1" t="s">
        <v>13</v>
      </c>
      <c r="B13" s="11">
        <v>7.8</v>
      </c>
      <c r="C13" s="79"/>
    </row>
    <row r="14" spans="1:3" ht="12.75">
      <c r="A14" s="1" t="s">
        <v>14</v>
      </c>
      <c r="B14" s="11">
        <v>15.83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3.15</v>
      </c>
      <c r="C17" s="79"/>
    </row>
    <row r="18" spans="1:3" ht="12.75">
      <c r="A18" t="s">
        <v>2</v>
      </c>
      <c r="B18" s="2">
        <f>SUM(B7:B17)</f>
        <v>135.67999999999998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6.86</v>
      </c>
      <c r="C21" s="79"/>
    </row>
    <row r="22" spans="1:3" ht="12.75">
      <c r="A22" s="1" t="s">
        <v>19</v>
      </c>
      <c r="B22" s="7">
        <v>18.25</v>
      </c>
      <c r="C22" s="79"/>
    </row>
    <row r="23" spans="1:3" ht="12.75">
      <c r="A23" s="1" t="s">
        <v>20</v>
      </c>
      <c r="B23" s="7">
        <v>9.78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70.39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206.07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-27.189999999999998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3.155348837209302</v>
      </c>
      <c r="C32" s="79"/>
    </row>
    <row r="33" spans="1:3" ht="12.75">
      <c r="A33" t="s">
        <v>23</v>
      </c>
      <c r="B33" s="2">
        <f>B25/B2</f>
        <v>1.6369767441860466</v>
      </c>
      <c r="C33" s="79"/>
    </row>
    <row r="34" spans="1:3" ht="12.75">
      <c r="A34" t="s">
        <v>26</v>
      </c>
      <c r="B34" s="2">
        <f>B27/B2</f>
        <v>4.792325581395349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140</v>
      </c>
      <c r="C1" s="52" t="s">
        <v>64</v>
      </c>
      <c r="D1" s="52" t="s">
        <v>119</v>
      </c>
      <c r="E1" s="53" t="s">
        <v>72</v>
      </c>
      <c r="F1" s="52" t="s">
        <v>76</v>
      </c>
      <c r="G1" s="52" t="s">
        <v>77</v>
      </c>
      <c r="H1" s="54" t="s">
        <v>67</v>
      </c>
    </row>
    <row r="2" spans="1:8" ht="12.75">
      <c r="A2" s="55" t="s">
        <v>62</v>
      </c>
      <c r="B2" s="15" t="s">
        <v>63</v>
      </c>
      <c r="C2" s="15" t="s">
        <v>65</v>
      </c>
      <c r="D2" s="46" t="s">
        <v>120</v>
      </c>
      <c r="E2" s="50" t="s">
        <v>73</v>
      </c>
      <c r="F2" s="15" t="s">
        <v>73</v>
      </c>
      <c r="G2" s="15" t="s">
        <v>73</v>
      </c>
      <c r="H2" s="56" t="s">
        <v>66</v>
      </c>
    </row>
    <row r="3" spans="1:8" ht="12.75">
      <c r="A3" s="57" t="s">
        <v>48</v>
      </c>
      <c r="B3" s="47">
        <f>HRSW!B4</f>
        <v>187.33999999999997</v>
      </c>
      <c r="C3" s="47">
        <f>HRSW!B18</f>
        <v>133.54</v>
      </c>
      <c r="D3" s="16">
        <f>B3-C3</f>
        <v>53.79999999999998</v>
      </c>
      <c r="E3" s="18">
        <v>0</v>
      </c>
      <c r="F3" s="19">
        <f aca="true" t="shared" si="0" ref="F3:F20">B3*E3</f>
        <v>0</v>
      </c>
      <c r="G3" s="19">
        <f aca="true" t="shared" si="1" ref="G3:G20">E3*C3</f>
        <v>0</v>
      </c>
      <c r="H3" s="34">
        <f>F3-G3</f>
        <v>0</v>
      </c>
    </row>
    <row r="4" spans="1:8" ht="12.75">
      <c r="A4" s="57" t="s">
        <v>49</v>
      </c>
      <c r="B4" s="47">
        <f>Durum!B4</f>
        <v>193.12</v>
      </c>
      <c r="C4" s="47">
        <f>Durum!B18</f>
        <v>135.64000000000001</v>
      </c>
      <c r="D4" s="16">
        <f aca="true" t="shared" si="2" ref="D4:D20">B4-C4</f>
        <v>57.47999999999999</v>
      </c>
      <c r="E4" s="18">
        <v>1000</v>
      </c>
      <c r="F4" s="19">
        <f t="shared" si="0"/>
        <v>193120</v>
      </c>
      <c r="G4" s="19">
        <f t="shared" si="1"/>
        <v>135640.00000000003</v>
      </c>
      <c r="H4" s="34">
        <f aca="true" t="shared" si="3" ref="H4:H19">F4-G4</f>
        <v>57479.99999999997</v>
      </c>
    </row>
    <row r="5" spans="1:8" ht="12.75">
      <c r="A5" s="57" t="s">
        <v>50</v>
      </c>
      <c r="B5" s="47">
        <f>Barley!B4</f>
        <v>236</v>
      </c>
      <c r="C5" s="47">
        <f>Barley!B18</f>
        <v>129.04</v>
      </c>
      <c r="D5" s="16">
        <f t="shared" si="2"/>
        <v>106.96000000000001</v>
      </c>
      <c r="E5" s="18">
        <v>600</v>
      </c>
      <c r="F5" s="19">
        <f t="shared" si="0"/>
        <v>141600</v>
      </c>
      <c r="G5" s="19">
        <f t="shared" si="1"/>
        <v>77424</v>
      </c>
      <c r="H5" s="34">
        <f t="shared" si="3"/>
        <v>64176</v>
      </c>
    </row>
    <row r="6" spans="1:8" ht="12.75">
      <c r="A6" s="57" t="s">
        <v>25</v>
      </c>
      <c r="B6" s="47">
        <f>Corn!B4</f>
        <v>306.9</v>
      </c>
      <c r="C6" s="47">
        <f>Corn!B18</f>
        <v>209.86</v>
      </c>
      <c r="D6" s="16">
        <f t="shared" si="2"/>
        <v>97.03999999999996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150</v>
      </c>
      <c r="B7" s="47">
        <f>Soy!B4</f>
        <v>226.2</v>
      </c>
      <c r="C7" s="47">
        <f>Soy!B18</f>
        <v>143.83</v>
      </c>
      <c r="D7" s="16">
        <f>B7-C7</f>
        <v>82.36999999999998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51</v>
      </c>
      <c r="B8" s="47">
        <f>Oil_SF!B4</f>
        <v>237.14000000000001</v>
      </c>
      <c r="C8" s="47">
        <f>Oil_SF!B18</f>
        <v>170.64000000000001</v>
      </c>
      <c r="D8" s="16">
        <f t="shared" si="2"/>
        <v>66.5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7" t="s">
        <v>52</v>
      </c>
      <c r="B9" s="47">
        <f>Canola!B4</f>
        <v>264.04</v>
      </c>
      <c r="C9" s="47">
        <f>Canola!B18</f>
        <v>186.96</v>
      </c>
      <c r="D9" s="16">
        <f t="shared" si="2"/>
        <v>77.08000000000001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53</v>
      </c>
      <c r="B10" s="47">
        <f>Flax!B4</f>
        <v>174.72</v>
      </c>
      <c r="C10" s="47">
        <f>Flax!B18</f>
        <v>98.35</v>
      </c>
      <c r="D10" s="16">
        <f t="shared" si="2"/>
        <v>76.37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56</v>
      </c>
      <c r="B11" s="47">
        <f>Peas!B4</f>
        <v>212.16</v>
      </c>
      <c r="C11" s="47">
        <f>Peas!B18</f>
        <v>137.09000000000003</v>
      </c>
      <c r="D11" s="16">
        <f t="shared" si="2"/>
        <v>75.06999999999996</v>
      </c>
      <c r="E11" s="18">
        <v>400</v>
      </c>
      <c r="F11" s="19">
        <f t="shared" si="0"/>
        <v>84864</v>
      </c>
      <c r="G11" s="19">
        <f t="shared" si="1"/>
        <v>54836.000000000015</v>
      </c>
      <c r="H11" s="34">
        <f t="shared" si="3"/>
        <v>30027.999999999985</v>
      </c>
    </row>
    <row r="12" spans="1:8" ht="12.75">
      <c r="A12" s="57" t="s">
        <v>57</v>
      </c>
      <c r="B12" s="47">
        <f>Oats!B4</f>
        <v>139.86</v>
      </c>
      <c r="C12" s="47">
        <f>Oats!B18</f>
        <v>102.64999999999999</v>
      </c>
      <c r="D12" s="16">
        <f t="shared" si="2"/>
        <v>37.21000000000002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Lentil!B4</f>
        <v>326.4</v>
      </c>
      <c r="C13" s="47">
        <f>Lentil!B18</f>
        <v>157.86</v>
      </c>
      <c r="D13" s="16">
        <f t="shared" si="2"/>
        <v>168.53999999999996</v>
      </c>
      <c r="E13" s="18">
        <v>400</v>
      </c>
      <c r="F13" s="19">
        <f t="shared" si="0"/>
        <v>130559.99999999999</v>
      </c>
      <c r="G13" s="19">
        <f t="shared" si="1"/>
        <v>63144.00000000001</v>
      </c>
      <c r="H13" s="34">
        <f t="shared" si="3"/>
        <v>67415.99999999997</v>
      </c>
    </row>
    <row r="14" spans="1:8" ht="12.75">
      <c r="A14" s="57" t="s">
        <v>54</v>
      </c>
      <c r="B14" s="47">
        <f>Mustard!B4</f>
        <v>259.25</v>
      </c>
      <c r="C14" s="47">
        <f>Mustard!B18</f>
        <v>113.09</v>
      </c>
      <c r="D14" s="16">
        <f t="shared" si="2"/>
        <v>146.16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83</v>
      </c>
      <c r="B15" s="47">
        <f>Saffl!B4</f>
        <v>178.5</v>
      </c>
      <c r="C15" s="47">
        <f>Saffl!B18</f>
        <v>123.2</v>
      </c>
      <c r="D15" s="16">
        <f t="shared" si="2"/>
        <v>55.3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55</v>
      </c>
      <c r="B16" s="47">
        <f>Buckwht!B4</f>
        <v>162.35</v>
      </c>
      <c r="C16" s="47">
        <f>Buckwht!B18</f>
        <v>93.79000000000002</v>
      </c>
      <c r="D16" s="16">
        <f t="shared" si="2"/>
        <v>68.55999999999997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59</v>
      </c>
      <c r="B17" s="47">
        <f>Millet!B4</f>
        <v>84.5</v>
      </c>
      <c r="C17" s="47">
        <f>Millet!B18</f>
        <v>64.68</v>
      </c>
      <c r="D17" s="16">
        <f t="shared" si="2"/>
        <v>19.819999999999993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HRWW!B4</f>
        <v>178.88</v>
      </c>
      <c r="C18" s="47">
        <f>HRWW!B18</f>
        <v>135.67999999999998</v>
      </c>
      <c r="D18" s="16">
        <f t="shared" si="2"/>
        <v>43.20000000000002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Rye!B4</f>
        <v>166.4</v>
      </c>
      <c r="C19" s="47">
        <f>Rye!B18</f>
        <v>101.16</v>
      </c>
      <c r="D19" s="16">
        <f t="shared" si="2"/>
        <v>65.24000000000001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131</v>
      </c>
      <c r="B20" s="47">
        <f>Chickpea!B4</f>
        <v>434</v>
      </c>
      <c r="C20" s="47">
        <f>Chickpea!B18</f>
        <v>246.30000000000004</v>
      </c>
      <c r="D20" s="16">
        <f t="shared" si="2"/>
        <v>187.69999999999996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78</v>
      </c>
      <c r="B21" s="14"/>
      <c r="C21" s="26"/>
      <c r="D21" s="14"/>
      <c r="E21" s="20">
        <f>SUM(E3:E20)</f>
        <v>2400</v>
      </c>
      <c r="F21" s="20">
        <f>SUM(F3:F20)</f>
        <v>550144</v>
      </c>
      <c r="G21" s="20">
        <f>SUM(G3:G20)</f>
        <v>331044.00000000006</v>
      </c>
      <c r="H21" s="38">
        <f>SUM(H3:H20)</f>
        <v>219099.9999999999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94" t="s">
        <v>47</v>
      </c>
      <c r="D23" s="94"/>
      <c r="E23" s="94"/>
      <c r="F23" s="3"/>
      <c r="G23" s="3"/>
      <c r="H23" s="3"/>
    </row>
    <row r="24" spans="1:8" ht="12.75">
      <c r="A24" s="59" t="s">
        <v>74</v>
      </c>
      <c r="B24" s="60"/>
      <c r="C24" s="60"/>
      <c r="D24" s="61"/>
      <c r="E24" s="60" t="s">
        <v>75</v>
      </c>
      <c r="F24" s="60"/>
      <c r="G24" s="60"/>
      <c r="H24" s="62"/>
    </row>
    <row r="25" spans="1:8" ht="12.75">
      <c r="A25" s="57" t="s">
        <v>27</v>
      </c>
      <c r="B25" s="4"/>
      <c r="C25" s="19">
        <f>F21</f>
        <v>550144</v>
      </c>
      <c r="D25" s="4"/>
      <c r="E25" s="4" t="s">
        <v>69</v>
      </c>
      <c r="F25" s="4"/>
      <c r="G25" s="63">
        <f>G21</f>
        <v>331044.00000000006</v>
      </c>
      <c r="H25" s="64"/>
    </row>
    <row r="26" spans="1:8" ht="12.75">
      <c r="A26" s="95" t="s">
        <v>159</v>
      </c>
      <c r="B26" s="91"/>
      <c r="C26" s="70">
        <v>0</v>
      </c>
      <c r="D26" s="71" t="s">
        <v>71</v>
      </c>
      <c r="E26" s="91" t="s">
        <v>121</v>
      </c>
      <c r="F26" s="91"/>
      <c r="G26" s="70">
        <v>48500</v>
      </c>
      <c r="H26" s="72" t="s">
        <v>71</v>
      </c>
    </row>
    <row r="27" spans="1:11" ht="12.75">
      <c r="A27" s="92"/>
      <c r="B27" s="93"/>
      <c r="C27" s="70">
        <v>0</v>
      </c>
      <c r="D27" s="4"/>
      <c r="E27" s="91" t="s">
        <v>68</v>
      </c>
      <c r="F27" s="91"/>
      <c r="G27" s="70">
        <v>85200</v>
      </c>
      <c r="H27" s="66"/>
      <c r="K27" s="73"/>
    </row>
    <row r="28" spans="1:8" ht="12.75">
      <c r="A28" s="92"/>
      <c r="B28" s="93"/>
      <c r="C28" s="70">
        <v>0</v>
      </c>
      <c r="D28" s="4"/>
      <c r="E28" s="91" t="s">
        <v>122</v>
      </c>
      <c r="F28" s="91"/>
      <c r="G28" s="70">
        <v>0</v>
      </c>
      <c r="H28" s="66"/>
    </row>
    <row r="29" spans="1:8" ht="12.75">
      <c r="A29" s="92"/>
      <c r="B29" s="93"/>
      <c r="C29" s="70">
        <v>0</v>
      </c>
      <c r="D29" s="4"/>
      <c r="E29" s="91" t="s">
        <v>70</v>
      </c>
      <c r="F29" s="91"/>
      <c r="G29" s="70">
        <v>0</v>
      </c>
      <c r="H29" s="66"/>
    </row>
    <row r="30" spans="1:8" ht="12.75">
      <c r="A30" s="92"/>
      <c r="B30" s="93"/>
      <c r="C30" s="70">
        <v>0</v>
      </c>
      <c r="D30" s="4"/>
      <c r="E30" s="93" t="s">
        <v>157</v>
      </c>
      <c r="F30" s="93"/>
      <c r="G30" s="70">
        <v>0</v>
      </c>
      <c r="H30" s="66"/>
    </row>
    <row r="31" spans="1:8" ht="12.75">
      <c r="A31" s="92"/>
      <c r="B31" s="93"/>
      <c r="C31" s="70">
        <v>0</v>
      </c>
      <c r="D31" s="4"/>
      <c r="E31" s="93"/>
      <c r="F31" s="93"/>
      <c r="G31" s="70">
        <v>0</v>
      </c>
      <c r="H31" s="66"/>
    </row>
    <row r="32" spans="1:8" ht="12.75">
      <c r="A32" s="92" t="s">
        <v>80</v>
      </c>
      <c r="B32" s="93"/>
      <c r="C32" s="74">
        <v>0</v>
      </c>
      <c r="D32" s="65"/>
      <c r="E32" s="93" t="s">
        <v>79</v>
      </c>
      <c r="F32" s="93"/>
      <c r="G32" s="74">
        <v>14100</v>
      </c>
      <c r="H32" s="66"/>
    </row>
    <row r="33" spans="1:8" ht="12.75">
      <c r="A33" s="57" t="s">
        <v>67</v>
      </c>
      <c r="B33" s="4"/>
      <c r="C33" s="19">
        <f>SUM(C25:C32)</f>
        <v>550144</v>
      </c>
      <c r="D33" s="4"/>
      <c r="E33" s="4" t="s">
        <v>67</v>
      </c>
      <c r="F33" s="4"/>
      <c r="G33" s="32">
        <f>SUM(G25:G32)</f>
        <v>478844.00000000006</v>
      </c>
      <c r="H33" s="64"/>
    </row>
    <row r="34" spans="1:8" ht="12.75">
      <c r="A34" s="67" t="s">
        <v>123</v>
      </c>
      <c r="B34" s="3"/>
      <c r="C34" s="3"/>
      <c r="D34" s="3"/>
      <c r="E34" s="3"/>
      <c r="F34" s="3"/>
      <c r="G34" s="75">
        <f>C33-G33</f>
        <v>71299.99999999994</v>
      </c>
      <c r="H34" s="68"/>
    </row>
    <row r="35" ht="12.75">
      <c r="G35" s="6"/>
    </row>
    <row r="36" spans="1:8" ht="12.75">
      <c r="A36" s="78" t="s">
        <v>135</v>
      </c>
      <c r="B36" s="88"/>
      <c r="C36" s="88"/>
      <c r="D36" s="88"/>
      <c r="E36" s="88"/>
      <c r="F36" s="76" t="s">
        <v>132</v>
      </c>
      <c r="G36" s="89"/>
      <c r="H36" s="89"/>
    </row>
    <row r="37" spans="3:6" ht="12.75">
      <c r="C37" s="77"/>
      <c r="D37" s="77"/>
      <c r="E37" s="77"/>
      <c r="F37" s="77"/>
    </row>
    <row r="38" spans="1:12" ht="12.75">
      <c r="A38" t="s">
        <v>29</v>
      </c>
      <c r="B38" s="90" t="s">
        <v>133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 ht="12.7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1" ht="12.75">
      <c r="A41" t="s">
        <v>97</v>
      </c>
    </row>
    <row r="42" spans="1:12" ht="12.75">
      <c r="A42" s="29" t="s">
        <v>84</v>
      </c>
      <c r="B42" s="30" t="s">
        <v>85</v>
      </c>
      <c r="C42" s="30" t="s">
        <v>86</v>
      </c>
      <c r="D42" s="30" t="s">
        <v>87</v>
      </c>
      <c r="E42" s="30" t="s">
        <v>88</v>
      </c>
      <c r="F42" s="30" t="s">
        <v>89</v>
      </c>
      <c r="G42" s="30" t="s">
        <v>90</v>
      </c>
      <c r="H42" s="30" t="s">
        <v>91</v>
      </c>
      <c r="I42" s="30" t="s">
        <v>92</v>
      </c>
      <c r="J42" s="30" t="s">
        <v>93</v>
      </c>
      <c r="K42" s="30" t="s">
        <v>94</v>
      </c>
      <c r="L42" s="31" t="s">
        <v>95</v>
      </c>
    </row>
    <row r="43" spans="1:12" ht="12.75">
      <c r="A43" s="57" t="s">
        <v>48</v>
      </c>
      <c r="B43" s="32">
        <f>$E3*HRSW!$B7</f>
        <v>0</v>
      </c>
      <c r="C43" s="32">
        <f>$E3*HRSW!$B8</f>
        <v>0</v>
      </c>
      <c r="D43" s="32">
        <f>$E3*HRSW!$B9</f>
        <v>0</v>
      </c>
      <c r="E43" s="32">
        <f>$E3*HRSW!$B10</f>
        <v>0</v>
      </c>
      <c r="F43" s="32">
        <f>$E3*HRSW!$B11</f>
        <v>0</v>
      </c>
      <c r="G43" s="32">
        <f>$E3*HRSW!$B12</f>
        <v>0</v>
      </c>
      <c r="H43" s="32">
        <f>$E3*HRSW!$B13</f>
        <v>0</v>
      </c>
      <c r="I43" s="32">
        <f>$E3*HRSW!$B14</f>
        <v>0</v>
      </c>
      <c r="J43" s="32">
        <f>$E3*HRSW!$B15</f>
        <v>0</v>
      </c>
      <c r="K43" s="32">
        <f>$E3*HRSW!$B16</f>
        <v>0</v>
      </c>
      <c r="L43" s="33">
        <f>$E3*HRSW!$B17</f>
        <v>0</v>
      </c>
    </row>
    <row r="44" spans="1:12" ht="12.75">
      <c r="A44" s="57" t="s">
        <v>49</v>
      </c>
      <c r="B44" s="19">
        <f>$E4*Durum!$B7</f>
        <v>21000</v>
      </c>
      <c r="C44" s="19">
        <f>$E4*Durum!$B8</f>
        <v>25200</v>
      </c>
      <c r="D44" s="19">
        <f>$E4*Durum!$B9</f>
        <v>5000</v>
      </c>
      <c r="E44" s="19">
        <f>$E4*Durum!$B10</f>
        <v>0</v>
      </c>
      <c r="F44" s="19">
        <f>$E4*Durum!$B11</f>
        <v>38070</v>
      </c>
      <c r="G44" s="19">
        <f>$E4*Durum!$B12</f>
        <v>12400</v>
      </c>
      <c r="H44" s="19">
        <f>$E4*Durum!$B13</f>
        <v>7700</v>
      </c>
      <c r="I44" s="19">
        <f>$E4*Durum!$B14</f>
        <v>15620</v>
      </c>
      <c r="J44" s="19">
        <f>$E4*Durum!$B15</f>
        <v>0</v>
      </c>
      <c r="K44" s="19">
        <f>$E4*Durum!$B16</f>
        <v>7500</v>
      </c>
      <c r="L44" s="34">
        <f>$E4*Durum!$B17</f>
        <v>3150</v>
      </c>
    </row>
    <row r="45" spans="1:12" ht="12.75">
      <c r="A45" s="57" t="s">
        <v>50</v>
      </c>
      <c r="B45" s="19">
        <f>$E5*Barley!$B7</f>
        <v>6276.000000000001</v>
      </c>
      <c r="C45" s="19">
        <f>$E5*Barley!$B8</f>
        <v>14220</v>
      </c>
      <c r="D45" s="19">
        <f>$E5*Barley!$B9</f>
        <v>3000</v>
      </c>
      <c r="E45" s="19">
        <f>$E5*Barley!$B10</f>
        <v>0</v>
      </c>
      <c r="F45" s="19">
        <f>$E5*Barley!$B11</f>
        <v>25487.999999999996</v>
      </c>
      <c r="G45" s="19">
        <f>$E5*Barley!$B12</f>
        <v>7440</v>
      </c>
      <c r="H45" s="19">
        <f>$E5*Barley!$B13</f>
        <v>5028.000000000001</v>
      </c>
      <c r="I45" s="19">
        <f>$E5*Barley!$B14</f>
        <v>9678</v>
      </c>
      <c r="J45" s="19">
        <f>$E5*Barley!$B15</f>
        <v>0</v>
      </c>
      <c r="K45" s="19">
        <f>$E5*Barley!$B16</f>
        <v>4500</v>
      </c>
      <c r="L45" s="34">
        <f>$E5*Barley!$B17</f>
        <v>1794.0000000000002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150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7" t="s">
        <v>52</v>
      </c>
      <c r="B49" s="19">
        <f>$E9*Canola!$B7</f>
        <v>0</v>
      </c>
      <c r="C49" s="19">
        <f>$E9*Canola!$B8</f>
        <v>0</v>
      </c>
      <c r="D49" s="19">
        <f>$E9*Canola!$B9</f>
        <v>0</v>
      </c>
      <c r="E49" s="19">
        <f>$E9*Canola!$B10</f>
        <v>0</v>
      </c>
      <c r="F49" s="19">
        <f>$E9*Canola!$B11</f>
        <v>0</v>
      </c>
      <c r="G49" s="19">
        <f>$E9*Canola!$B12</f>
        <v>0</v>
      </c>
      <c r="H49" s="19">
        <f>$E9*Canola!$B13</f>
        <v>0</v>
      </c>
      <c r="I49" s="19">
        <f>$E9*Canola!$B14</f>
        <v>0</v>
      </c>
      <c r="J49" s="19">
        <f>$E9*Canola!$B15</f>
        <v>0</v>
      </c>
      <c r="K49" s="19">
        <f>$E9*Canola!$B16</f>
        <v>0</v>
      </c>
      <c r="L49" s="34">
        <f>$E9*Canola!$B17</f>
        <v>0</v>
      </c>
    </row>
    <row r="50" spans="1:12" ht="12.75">
      <c r="A50" s="57" t="s">
        <v>53</v>
      </c>
      <c r="B50" s="19">
        <f>$E10*Flax!$B7</f>
        <v>0</v>
      </c>
      <c r="C50" s="19">
        <f>$E10*Flax!$B8</f>
        <v>0</v>
      </c>
      <c r="D50" s="19">
        <f>$E10*Flax!$B9</f>
        <v>0</v>
      </c>
      <c r="E50" s="19">
        <f>$E10*Flax!$B10</f>
        <v>0</v>
      </c>
      <c r="F50" s="19">
        <f>$E10*Flax!$B11</f>
        <v>0</v>
      </c>
      <c r="G50" s="19">
        <f>$E10*Flax!$B12</f>
        <v>0</v>
      </c>
      <c r="H50" s="19">
        <f>$E10*Flax!$B13</f>
        <v>0</v>
      </c>
      <c r="I50" s="19">
        <f>$E10*Flax!$B14</f>
        <v>0</v>
      </c>
      <c r="J50" s="19">
        <f>$E10*Flax!$B15</f>
        <v>0</v>
      </c>
      <c r="K50" s="19">
        <f>$E10*Flax!$B16</f>
        <v>0</v>
      </c>
      <c r="L50" s="34">
        <f>$E10*Flax!$B17</f>
        <v>0</v>
      </c>
    </row>
    <row r="51" spans="1:12" ht="12.75">
      <c r="A51" s="57" t="s">
        <v>56</v>
      </c>
      <c r="B51" s="19">
        <f>$E11*Peas!$B7</f>
        <v>16500</v>
      </c>
      <c r="C51" s="19">
        <f>$E11*Peas!$B8</f>
        <v>14000</v>
      </c>
      <c r="D51" s="19">
        <f>$E11*Peas!$B9</f>
        <v>600</v>
      </c>
      <c r="E51" s="19">
        <f>$E11*Peas!$B10</f>
        <v>0</v>
      </c>
      <c r="F51" s="19">
        <f>$E11*Peas!$B11</f>
        <v>4120</v>
      </c>
      <c r="G51" s="19">
        <f>$E11*Peas!$B12</f>
        <v>3560</v>
      </c>
      <c r="H51" s="19">
        <f>$E11*Peas!$B13</f>
        <v>3704</v>
      </c>
      <c r="I51" s="19">
        <f>$E11*Peas!$B14</f>
        <v>7380</v>
      </c>
      <c r="J51" s="19">
        <f>$E11*Peas!$B15</f>
        <v>0</v>
      </c>
      <c r="K51" s="19">
        <f>$E11*Peas!$B16</f>
        <v>3700</v>
      </c>
      <c r="L51" s="34">
        <f>$E11*Peas!$B17</f>
        <v>1272</v>
      </c>
    </row>
    <row r="52" spans="1:12" ht="12.75">
      <c r="A52" s="57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7" t="s">
        <v>58</v>
      </c>
      <c r="B53" s="19">
        <f>$E13*Lentil!$B7</f>
        <v>15960</v>
      </c>
      <c r="C53" s="19">
        <f>$E13*Lentil!$B8</f>
        <v>13840</v>
      </c>
      <c r="D53" s="19">
        <f>$E13*Lentil!$B9</f>
        <v>6400</v>
      </c>
      <c r="E53" s="19">
        <f>$E13*Lentil!$B10</f>
        <v>0</v>
      </c>
      <c r="F53" s="19">
        <f>$E13*Lentil!$B11</f>
        <v>2748</v>
      </c>
      <c r="G53" s="19">
        <f>$E13*Lentil!$B12</f>
        <v>7720</v>
      </c>
      <c r="H53" s="19">
        <f>$E13*Lentil!$B13</f>
        <v>3704</v>
      </c>
      <c r="I53" s="19">
        <f>$E13*Lentil!$B14</f>
        <v>7608</v>
      </c>
      <c r="J53" s="19">
        <f>$E13*Lentil!$B15</f>
        <v>0</v>
      </c>
      <c r="K53" s="19">
        <f>$E13*Lentil!$B16</f>
        <v>3700</v>
      </c>
      <c r="L53" s="34">
        <f>$E13*Lentil!$B17</f>
        <v>1464</v>
      </c>
    </row>
    <row r="54" spans="1:12" ht="12.75">
      <c r="A54" s="57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8" t="s">
        <v>83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7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7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7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7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8" t="s">
        <v>81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78</v>
      </c>
      <c r="B61" s="20">
        <f>SUM(B43:B60)</f>
        <v>59736</v>
      </c>
      <c r="C61" s="20">
        <f aca="true" t="shared" si="4" ref="C61:L61">SUM(C43:C60)</f>
        <v>67260</v>
      </c>
      <c r="D61" s="20">
        <f t="shared" si="4"/>
        <v>15000</v>
      </c>
      <c r="E61" s="20">
        <f t="shared" si="4"/>
        <v>0</v>
      </c>
      <c r="F61" s="20">
        <f t="shared" si="4"/>
        <v>70426</v>
      </c>
      <c r="G61" s="20">
        <f t="shared" si="4"/>
        <v>31120</v>
      </c>
      <c r="H61" s="20">
        <f t="shared" si="4"/>
        <v>20136</v>
      </c>
      <c r="I61" s="20">
        <f t="shared" si="4"/>
        <v>40286</v>
      </c>
      <c r="J61" s="20">
        <f t="shared" si="4"/>
        <v>0</v>
      </c>
      <c r="K61" s="20">
        <f t="shared" si="4"/>
        <v>19400</v>
      </c>
      <c r="L61" s="38">
        <f t="shared" si="4"/>
        <v>7680</v>
      </c>
    </row>
    <row r="62" spans="1:12" ht="12.75">
      <c r="A62" s="37" t="s">
        <v>96</v>
      </c>
      <c r="B62" s="20"/>
      <c r="C62" s="38"/>
      <c r="D62" s="39">
        <f>SUM(B61:L61)</f>
        <v>331044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1" t="s">
        <v>29</v>
      </c>
    </row>
    <row r="2" spans="1:3" ht="12.75">
      <c r="A2" t="s">
        <v>28</v>
      </c>
      <c r="B2" s="9">
        <v>40</v>
      </c>
      <c r="C2" s="79"/>
    </row>
    <row r="3" spans="1:3" ht="12.75">
      <c r="A3" t="s">
        <v>141</v>
      </c>
      <c r="B3" s="10">
        <v>4.16</v>
      </c>
      <c r="C3" s="79"/>
    </row>
    <row r="4" spans="1:3" ht="12.75">
      <c r="A4" t="s">
        <v>27</v>
      </c>
      <c r="B4" s="2">
        <f>B2*B3</f>
        <v>166.4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9.3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46.82</v>
      </c>
      <c r="C11" s="79"/>
    </row>
    <row r="12" spans="1:3" ht="12.75">
      <c r="A12" s="1" t="s">
        <v>11</v>
      </c>
      <c r="B12" s="11">
        <v>6.2</v>
      </c>
      <c r="C12" s="79"/>
    </row>
    <row r="13" spans="1:3" ht="12.75">
      <c r="A13" s="1" t="s">
        <v>13</v>
      </c>
      <c r="B13" s="11">
        <v>7.55</v>
      </c>
      <c r="C13" s="79"/>
    </row>
    <row r="14" spans="1:3" ht="12.75">
      <c r="A14" s="1" t="s">
        <v>14</v>
      </c>
      <c r="B14" s="11">
        <v>14.94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2.35</v>
      </c>
      <c r="C17" s="79"/>
    </row>
    <row r="18" spans="1:3" ht="12.75">
      <c r="A18" t="s">
        <v>2</v>
      </c>
      <c r="B18" s="2">
        <f>SUM(B7:B17)</f>
        <v>101.16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6.76</v>
      </c>
      <c r="C21" s="79"/>
    </row>
    <row r="22" spans="1:3" ht="12.75">
      <c r="A22" s="1" t="s">
        <v>19</v>
      </c>
      <c r="B22" s="7">
        <v>17.72</v>
      </c>
      <c r="C22" s="79"/>
    </row>
    <row r="23" spans="1:3" ht="12.75">
      <c r="A23" s="1" t="s">
        <v>20</v>
      </c>
      <c r="B23" s="7">
        <v>9.52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69.5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170.66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-4.259999999999991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2.529</v>
      </c>
      <c r="C32" s="79"/>
    </row>
    <row r="33" spans="1:3" ht="12.75">
      <c r="A33" t="s">
        <v>23</v>
      </c>
      <c r="B33" s="2">
        <f>B25/B2</f>
        <v>1.7375</v>
      </c>
      <c r="C33" s="79"/>
    </row>
    <row r="34" spans="1:3" ht="12.75">
      <c r="A34" t="s">
        <v>26</v>
      </c>
      <c r="B34" s="2">
        <f>B27/B2</f>
        <v>4.2665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81" t="s">
        <v>29</v>
      </c>
    </row>
    <row r="2" spans="1:3" ht="12.75">
      <c r="A2" t="s">
        <v>28</v>
      </c>
      <c r="B2" s="9">
        <v>38</v>
      </c>
      <c r="C2" s="79"/>
    </row>
    <row r="3" spans="1:3" ht="12.75">
      <c r="A3" t="s">
        <v>141</v>
      </c>
      <c r="B3" s="12">
        <v>4.93</v>
      </c>
      <c r="C3" s="79"/>
    </row>
    <row r="4" spans="1:3" ht="12.75">
      <c r="A4" t="s">
        <v>27</v>
      </c>
      <c r="B4" s="2">
        <f>B2*B3</f>
        <v>187.33999999999997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13.13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79" t="s">
        <v>138</v>
      </c>
    </row>
    <row r="10" spans="1:3" ht="12.75">
      <c r="A10" s="1" t="s">
        <v>10</v>
      </c>
      <c r="B10" s="11">
        <v>0</v>
      </c>
      <c r="C10" s="80" t="s">
        <v>142</v>
      </c>
    </row>
    <row r="11" spans="1:3" ht="12.75">
      <c r="A11" s="1" t="s">
        <v>12</v>
      </c>
      <c r="B11" s="11">
        <v>43.9</v>
      </c>
      <c r="C11" s="79"/>
    </row>
    <row r="12" spans="1:3" ht="12.75">
      <c r="A12" s="1" t="s">
        <v>11</v>
      </c>
      <c r="B12" s="11">
        <v>12.2</v>
      </c>
      <c r="C12" s="79"/>
    </row>
    <row r="13" spans="1:3" ht="12.75">
      <c r="A13" s="1" t="s">
        <v>13</v>
      </c>
      <c r="B13" s="11">
        <v>7.81</v>
      </c>
      <c r="C13" s="79"/>
    </row>
    <row r="14" spans="1:3" ht="12.75">
      <c r="A14" s="1" t="s">
        <v>14</v>
      </c>
      <c r="B14" s="11">
        <v>15.7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</v>
      </c>
      <c r="C17" s="79"/>
    </row>
    <row r="18" spans="1:3" ht="12.75">
      <c r="A18" t="s">
        <v>2</v>
      </c>
      <c r="B18" s="2">
        <f>SUM(B7:B17)</f>
        <v>133.54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6.87</v>
      </c>
      <c r="C21" s="79"/>
    </row>
    <row r="22" spans="1:3" ht="12.75">
      <c r="A22" s="1" t="s">
        <v>19</v>
      </c>
      <c r="B22" s="7">
        <v>18.3</v>
      </c>
      <c r="C22" s="79"/>
    </row>
    <row r="23" spans="1:3" ht="12.75">
      <c r="A23" s="1" t="s">
        <v>20</v>
      </c>
      <c r="B23" s="7">
        <v>9.97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70.64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204.18</v>
      </c>
      <c r="C27" s="79"/>
    </row>
    <row r="28" spans="2:3" ht="12.75" customHeight="1">
      <c r="B28" s="2"/>
      <c r="C28" s="79"/>
    </row>
    <row r="29" spans="1:3" ht="12.75">
      <c r="A29" t="s">
        <v>31</v>
      </c>
      <c r="B29" s="2">
        <f>B4-B27</f>
        <v>-16.840000000000032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3.5142105263157895</v>
      </c>
      <c r="C32" s="79"/>
    </row>
    <row r="33" spans="1:3" ht="12.75">
      <c r="A33" t="s">
        <v>23</v>
      </c>
      <c r="B33" s="2">
        <f>B25/B2</f>
        <v>1.8589473684210527</v>
      </c>
      <c r="C33" s="79"/>
    </row>
    <row r="34" spans="1:3" ht="12.75">
      <c r="A34" t="s">
        <v>26</v>
      </c>
      <c r="B34" s="2">
        <f>B27/B2</f>
        <v>5.373157894736842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2" t="s">
        <v>29</v>
      </c>
    </row>
    <row r="2" spans="1:3" ht="12.75">
      <c r="A2" t="s">
        <v>28</v>
      </c>
      <c r="B2" s="9">
        <v>34</v>
      </c>
      <c r="C2" s="79"/>
    </row>
    <row r="3" spans="1:3" ht="12.75">
      <c r="A3" t="s">
        <v>141</v>
      </c>
      <c r="B3" s="10">
        <v>5.68</v>
      </c>
      <c r="C3" s="79" t="s">
        <v>151</v>
      </c>
    </row>
    <row r="4" spans="1:3" ht="12.75">
      <c r="A4" t="s">
        <v>27</v>
      </c>
      <c r="B4">
        <f>B2*B3</f>
        <v>193.12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21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79" t="s">
        <v>138</v>
      </c>
    </row>
    <row r="10" spans="1:3" ht="12.75">
      <c r="A10" s="1" t="s">
        <v>10</v>
      </c>
      <c r="B10" s="11">
        <v>0</v>
      </c>
      <c r="C10" s="79" t="s">
        <v>143</v>
      </c>
    </row>
    <row r="11" spans="1:3" ht="12.75">
      <c r="A11" s="1" t="s">
        <v>12</v>
      </c>
      <c r="B11" s="11">
        <v>38.07</v>
      </c>
      <c r="C11" s="79"/>
    </row>
    <row r="12" spans="1:3" ht="12.75">
      <c r="A12" s="1" t="s">
        <v>11</v>
      </c>
      <c r="B12" s="11">
        <v>12.4</v>
      </c>
      <c r="C12" s="79"/>
    </row>
    <row r="13" spans="1:3" ht="12.75">
      <c r="A13" s="1" t="s">
        <v>13</v>
      </c>
      <c r="B13" s="11">
        <v>7.7</v>
      </c>
      <c r="C13" s="79"/>
    </row>
    <row r="14" spans="1:3" ht="12.75">
      <c r="A14" s="1" t="s">
        <v>14</v>
      </c>
      <c r="B14" s="11">
        <v>15.62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3.15</v>
      </c>
      <c r="C17" s="79"/>
    </row>
    <row r="18" spans="1:3" ht="12.75">
      <c r="A18" t="s">
        <v>2</v>
      </c>
      <c r="B18" s="2">
        <f>SUM(B7:B17)</f>
        <v>135.64000000000001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6.81</v>
      </c>
      <c r="C21" s="79"/>
    </row>
    <row r="22" spans="1:3" ht="12.75">
      <c r="A22" s="1" t="s">
        <v>19</v>
      </c>
      <c r="B22" s="7">
        <v>18.15</v>
      </c>
      <c r="C22" s="79"/>
    </row>
    <row r="23" spans="1:3" ht="12.75">
      <c r="A23" s="1" t="s">
        <v>20</v>
      </c>
      <c r="B23" s="7">
        <v>9.89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70.35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205.99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-12.870000000000005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3.9894117647058827</v>
      </c>
      <c r="C32" s="79"/>
    </row>
    <row r="33" spans="1:3" ht="12.75">
      <c r="A33" t="s">
        <v>23</v>
      </c>
      <c r="B33" s="2">
        <f>B25/B2</f>
        <v>2.0691176470588233</v>
      </c>
      <c r="C33" s="79"/>
    </row>
    <row r="34" spans="1:3" ht="12.75">
      <c r="A34" t="s">
        <v>26</v>
      </c>
      <c r="B34" s="2">
        <f>B27/B2</f>
        <v>6.058529411764706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1" t="s">
        <v>29</v>
      </c>
    </row>
    <row r="2" spans="1:3" ht="12.75">
      <c r="A2" t="s">
        <v>28</v>
      </c>
      <c r="B2" s="9">
        <v>59</v>
      </c>
      <c r="C2" s="79"/>
    </row>
    <row r="3" spans="1:3" ht="12.75">
      <c r="A3" t="s">
        <v>141</v>
      </c>
      <c r="B3" s="10">
        <v>4</v>
      </c>
      <c r="C3" s="79" t="s">
        <v>162</v>
      </c>
    </row>
    <row r="4" spans="1:3" ht="12.75">
      <c r="A4" t="s">
        <v>27</v>
      </c>
      <c r="B4">
        <f>B2*B3</f>
        <v>236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10.46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</v>
      </c>
      <c r="C9" s="79" t="s">
        <v>138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42.48</v>
      </c>
      <c r="C11" s="79"/>
    </row>
    <row r="12" spans="1:3" ht="12.75">
      <c r="A12" s="1" t="s">
        <v>11</v>
      </c>
      <c r="B12" s="11">
        <v>12.4</v>
      </c>
      <c r="C12" s="79"/>
    </row>
    <row r="13" spans="1:3" ht="12.75">
      <c r="A13" s="1" t="s">
        <v>13</v>
      </c>
      <c r="B13" s="11">
        <v>8.38</v>
      </c>
      <c r="C13" s="79"/>
    </row>
    <row r="14" spans="1:3" ht="12.75">
      <c r="A14" s="1" t="s">
        <v>14</v>
      </c>
      <c r="B14" s="11">
        <v>16.13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2.99</v>
      </c>
      <c r="C17" s="79"/>
    </row>
    <row r="18" spans="1:3" ht="12.75">
      <c r="A18" t="s">
        <v>2</v>
      </c>
      <c r="B18" s="2">
        <f>SUM(B7:B17)</f>
        <v>129.04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7.2</v>
      </c>
      <c r="C21" s="79"/>
    </row>
    <row r="22" spans="1:3" ht="12.75">
      <c r="A22" s="1" t="s">
        <v>19</v>
      </c>
      <c r="B22" s="7">
        <v>19.08</v>
      </c>
      <c r="C22" s="79"/>
    </row>
    <row r="23" spans="1:3" ht="12.75">
      <c r="A23" s="1" t="s">
        <v>20</v>
      </c>
      <c r="B23" s="7">
        <v>10.36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72.14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201.18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34.81999999999999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2.1871186440677963</v>
      </c>
      <c r="C32" s="79"/>
    </row>
    <row r="33" spans="1:3" ht="12.75">
      <c r="A33" t="s">
        <v>23</v>
      </c>
      <c r="B33" s="2">
        <f>B25/B2</f>
        <v>1.2227118644067796</v>
      </c>
      <c r="C33" s="79"/>
    </row>
    <row r="34" spans="1:3" ht="12.75">
      <c r="A34" t="s">
        <v>26</v>
      </c>
      <c r="B34" s="2">
        <f>B27/B2</f>
        <v>3.4098305084745766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1" t="s">
        <v>29</v>
      </c>
    </row>
    <row r="2" spans="1:3" ht="12.75">
      <c r="A2" t="s">
        <v>28</v>
      </c>
      <c r="B2" s="9">
        <v>93</v>
      </c>
      <c r="C2" s="79"/>
    </row>
    <row r="3" spans="1:3" ht="12.75">
      <c r="A3" t="s">
        <v>141</v>
      </c>
      <c r="B3" s="12">
        <v>3.3</v>
      </c>
      <c r="C3" s="79"/>
    </row>
    <row r="4" spans="1:3" ht="12.75">
      <c r="A4" t="s">
        <v>27</v>
      </c>
      <c r="B4" s="2">
        <f>B2*B3</f>
        <v>306.9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60.95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58.73</v>
      </c>
      <c r="C11" s="79"/>
    </row>
    <row r="12" spans="1:3" ht="12.75">
      <c r="A12" s="1" t="s">
        <v>11</v>
      </c>
      <c r="B12" s="11">
        <v>13.6</v>
      </c>
      <c r="C12" s="79" t="s">
        <v>158</v>
      </c>
    </row>
    <row r="13" spans="1:3" ht="12.75">
      <c r="A13" s="1" t="s">
        <v>13</v>
      </c>
      <c r="B13" s="11">
        <v>9.72</v>
      </c>
      <c r="C13" s="79"/>
    </row>
    <row r="14" spans="1:3" ht="12.75">
      <c r="A14" s="1" t="s">
        <v>14</v>
      </c>
      <c r="B14" s="11">
        <v>17.75</v>
      </c>
      <c r="C14" s="79"/>
    </row>
    <row r="15" spans="1:3" ht="12.75">
      <c r="A15" s="1" t="s">
        <v>15</v>
      </c>
      <c r="B15" s="11">
        <v>16.74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4.87</v>
      </c>
      <c r="C17" s="79"/>
    </row>
    <row r="18" spans="1:3" ht="12.75">
      <c r="A18" t="s">
        <v>2</v>
      </c>
      <c r="B18" s="2">
        <f>SUM(B7:B17)</f>
        <v>209.86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8.64</v>
      </c>
      <c r="C21" s="79"/>
    </row>
    <row r="22" spans="1:3" ht="12.75">
      <c r="A22" s="1" t="s">
        <v>19</v>
      </c>
      <c r="B22" s="7">
        <v>25.94</v>
      </c>
      <c r="C22" s="79"/>
    </row>
    <row r="23" spans="1:3" ht="12.75">
      <c r="A23" s="1" t="s">
        <v>20</v>
      </c>
      <c r="B23" s="7">
        <v>14.21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84.28999999999999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294.15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12.75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2.2565591397849465</v>
      </c>
      <c r="C32" s="79"/>
    </row>
    <row r="33" spans="1:3" ht="12.75">
      <c r="A33" t="s">
        <v>23</v>
      </c>
      <c r="B33" s="2">
        <f>B25/B2</f>
        <v>0.9063440860215053</v>
      </c>
      <c r="C33" s="79"/>
    </row>
    <row r="34" spans="1:3" ht="12.75">
      <c r="A34" t="s">
        <v>26</v>
      </c>
      <c r="B34" s="2">
        <f>B27/B2</f>
        <v>3.1629032258064513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149</v>
      </c>
      <c r="B1" s="22" t="s">
        <v>0</v>
      </c>
      <c r="C1" s="81" t="s">
        <v>29</v>
      </c>
    </row>
    <row r="2" spans="1:3" ht="12.75">
      <c r="A2" t="s">
        <v>28</v>
      </c>
      <c r="B2" s="9">
        <v>26</v>
      </c>
      <c r="C2" s="79"/>
    </row>
    <row r="3" spans="1:3" ht="12.75">
      <c r="A3" t="s">
        <v>141</v>
      </c>
      <c r="B3" s="12">
        <v>8.7</v>
      </c>
      <c r="C3" s="79"/>
    </row>
    <row r="4" spans="1:3" ht="12.75">
      <c r="A4" t="s">
        <v>27</v>
      </c>
      <c r="B4" s="2">
        <f>B2*B3</f>
        <v>226.2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65.75</v>
      </c>
      <c r="C7" s="79" t="s">
        <v>153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8.88</v>
      </c>
      <c r="C11" s="79"/>
    </row>
    <row r="12" spans="1:3" ht="12.75">
      <c r="A12" s="1" t="s">
        <v>11</v>
      </c>
      <c r="B12" s="11">
        <v>16.5</v>
      </c>
      <c r="C12" s="79" t="s">
        <v>152</v>
      </c>
    </row>
    <row r="13" spans="1:3" ht="12.75">
      <c r="A13" s="1" t="s">
        <v>13</v>
      </c>
      <c r="B13" s="11">
        <v>8.33</v>
      </c>
      <c r="C13" s="79"/>
    </row>
    <row r="14" spans="1:3" ht="12.75">
      <c r="A14" s="1" t="s">
        <v>14</v>
      </c>
      <c r="B14" s="11">
        <v>16.28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3.34</v>
      </c>
      <c r="C17" s="79"/>
    </row>
    <row r="18" spans="1:3" ht="12.75">
      <c r="A18" t="s">
        <v>2</v>
      </c>
      <c r="B18" s="2">
        <f>SUM(B7:B17)</f>
        <v>143.83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7.01</v>
      </c>
      <c r="C21" s="79"/>
    </row>
    <row r="22" spans="1:3" ht="12.75">
      <c r="A22" s="1" t="s">
        <v>19</v>
      </c>
      <c r="B22" s="7">
        <v>19.67</v>
      </c>
      <c r="C22" s="79"/>
    </row>
    <row r="23" spans="1:3" ht="12.75">
      <c r="A23" s="1" t="s">
        <v>20</v>
      </c>
      <c r="B23" s="7">
        <v>10.84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73.02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216.85000000000002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9.349999999999966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5.531923076923078</v>
      </c>
      <c r="C32" s="79"/>
    </row>
    <row r="33" spans="1:3" ht="12.75">
      <c r="A33" t="s">
        <v>23</v>
      </c>
      <c r="B33" s="2">
        <f>B25/B2</f>
        <v>2.8084615384615383</v>
      </c>
      <c r="C33" s="79"/>
    </row>
    <row r="34" spans="1:3" ht="12.75">
      <c r="A34" t="s">
        <v>26</v>
      </c>
      <c r="B34" s="2">
        <f>B27/B2</f>
        <v>8.340384615384616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81" t="s">
        <v>29</v>
      </c>
    </row>
    <row r="2" spans="1:3" ht="12.75">
      <c r="A2" t="s">
        <v>28</v>
      </c>
      <c r="B2" s="9">
        <v>1420</v>
      </c>
      <c r="C2" s="79"/>
    </row>
    <row r="3" spans="1:3" ht="12.75">
      <c r="A3" t="s">
        <v>141</v>
      </c>
      <c r="B3" s="24">
        <v>0.167</v>
      </c>
      <c r="C3" s="79"/>
    </row>
    <row r="4" spans="1:3" ht="12.75">
      <c r="A4" t="s">
        <v>27</v>
      </c>
      <c r="B4" s="2">
        <f>B2*B3</f>
        <v>237.14000000000001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79"/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144</v>
      </c>
    </row>
    <row r="10" spans="1:3" ht="12.75">
      <c r="A10" s="1" t="s">
        <v>10</v>
      </c>
      <c r="B10" s="11">
        <v>6</v>
      </c>
      <c r="C10" s="80" t="s">
        <v>163</v>
      </c>
    </row>
    <row r="11" spans="1:3" ht="12.75">
      <c r="A11" s="1" t="s">
        <v>12</v>
      </c>
      <c r="B11" s="11">
        <v>30.39</v>
      </c>
      <c r="C11" s="79"/>
    </row>
    <row r="12" spans="1:3" ht="12.75">
      <c r="A12" s="1" t="s">
        <v>11</v>
      </c>
      <c r="B12" s="11">
        <v>17.1</v>
      </c>
      <c r="C12" s="79"/>
    </row>
    <row r="13" spans="1:3" ht="12.75">
      <c r="A13" s="1" t="s">
        <v>13</v>
      </c>
      <c r="B13" s="11">
        <v>8.27</v>
      </c>
      <c r="C13" s="79"/>
    </row>
    <row r="14" spans="1:3" ht="12.75">
      <c r="A14" s="1" t="s">
        <v>14</v>
      </c>
      <c r="B14" s="11">
        <v>16.71</v>
      </c>
      <c r="C14" s="79"/>
    </row>
    <row r="15" spans="1:3" ht="12.75">
      <c r="A15" s="1" t="s">
        <v>15</v>
      </c>
      <c r="B15" s="11">
        <v>4.26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3.96</v>
      </c>
      <c r="C17" s="79"/>
    </row>
    <row r="18" spans="1:3" ht="12.75">
      <c r="A18" t="s">
        <v>2</v>
      </c>
      <c r="B18" s="2">
        <f>SUM(B7:B17)</f>
        <v>170.64000000000001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7.38</v>
      </c>
      <c r="C21" s="79"/>
    </row>
    <row r="22" spans="1:3" ht="12.75">
      <c r="A22" s="1" t="s">
        <v>19</v>
      </c>
      <c r="B22" s="7">
        <v>20.57</v>
      </c>
      <c r="C22" s="79"/>
    </row>
    <row r="23" spans="1:3" ht="12.75">
      <c r="A23" s="1" t="s">
        <v>20</v>
      </c>
      <c r="B23" s="7">
        <v>11.45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74.9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245.54000000000002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-8.400000000000006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0.12016901408450706</v>
      </c>
      <c r="C32" s="79"/>
    </row>
    <row r="33" spans="1:3" ht="12.75">
      <c r="A33" t="s">
        <v>23</v>
      </c>
      <c r="B33" s="13">
        <f>B25/B2</f>
        <v>0.05274647887323944</v>
      </c>
      <c r="C33" s="79"/>
    </row>
    <row r="34" spans="1:3" ht="12.75">
      <c r="A34" t="s">
        <v>26</v>
      </c>
      <c r="B34" s="13">
        <f>B27/B2</f>
        <v>0.1729154929577465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29</v>
      </c>
    </row>
    <row r="2" spans="1:3" ht="12.75">
      <c r="A2" t="s">
        <v>28</v>
      </c>
      <c r="B2" s="9">
        <v>1640</v>
      </c>
      <c r="C2" s="79"/>
    </row>
    <row r="3" spans="1:3" ht="12.75">
      <c r="A3" t="s">
        <v>141</v>
      </c>
      <c r="B3" s="10">
        <v>0.161</v>
      </c>
      <c r="C3" s="79"/>
    </row>
    <row r="4" spans="1:3" ht="12.75">
      <c r="A4" t="s">
        <v>27</v>
      </c>
      <c r="B4">
        <f>B2*B3</f>
        <v>264.04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55</v>
      </c>
      <c r="C7" s="79"/>
    </row>
    <row r="8" spans="1:3" ht="12.75">
      <c r="A8" s="1" t="s">
        <v>9</v>
      </c>
      <c r="B8" s="11">
        <v>22.5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60.94</v>
      </c>
      <c r="C11" s="79"/>
    </row>
    <row r="12" spans="1:3" ht="12.75">
      <c r="A12" s="1" t="s">
        <v>11</v>
      </c>
      <c r="B12" s="11">
        <v>12</v>
      </c>
      <c r="C12" s="79"/>
    </row>
    <row r="13" spans="1:3" ht="12.75">
      <c r="A13" s="1" t="s">
        <v>13</v>
      </c>
      <c r="B13" s="11">
        <v>8.32</v>
      </c>
      <c r="C13" s="79"/>
    </row>
    <row r="14" spans="1:3" ht="12.75">
      <c r="A14" s="1" t="s">
        <v>14</v>
      </c>
      <c r="B14" s="11">
        <v>16.36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4.34</v>
      </c>
      <c r="C17" s="79"/>
    </row>
    <row r="18" spans="1:3" ht="12.75">
      <c r="A18" t="s">
        <v>2</v>
      </c>
      <c r="B18" s="2">
        <f>SUM(B7:B17)</f>
        <v>186.96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7.15</v>
      </c>
      <c r="C21" s="79"/>
    </row>
    <row r="22" spans="1:3" ht="12.75">
      <c r="A22" s="1" t="s">
        <v>19</v>
      </c>
      <c r="B22" s="7">
        <v>19.18</v>
      </c>
      <c r="C22" s="79"/>
    </row>
    <row r="23" spans="1:3" ht="12.75">
      <c r="A23" s="1" t="s">
        <v>20</v>
      </c>
      <c r="B23" s="7">
        <v>11.14</v>
      </c>
      <c r="C23" s="79"/>
    </row>
    <row r="24" spans="1:3" ht="12.75">
      <c r="A24" s="1" t="s">
        <v>21</v>
      </c>
      <c r="B24" s="8">
        <v>35.5</v>
      </c>
      <c r="C24" s="79"/>
    </row>
    <row r="25" spans="1:3" ht="12.75">
      <c r="A25" t="s">
        <v>4</v>
      </c>
      <c r="B25" s="2">
        <f>SUM(B21:B24)</f>
        <v>72.97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259.93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4.110000000000014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0.114</v>
      </c>
      <c r="C32" s="79"/>
    </row>
    <row r="33" spans="1:3" ht="12.75">
      <c r="A33" t="s">
        <v>23</v>
      </c>
      <c r="B33" s="13">
        <f>B25/B2</f>
        <v>0.04449390243902439</v>
      </c>
      <c r="C33" s="79"/>
    </row>
    <row r="34" spans="1:3" ht="12.75">
      <c r="A34" t="s">
        <v>26</v>
      </c>
      <c r="B34" s="13">
        <f>B27/B2</f>
        <v>0.1584939024390244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2009-12-11T22:54:32Z</cp:lastPrinted>
  <dcterms:created xsi:type="dcterms:W3CDTF">2005-01-10T15:34:54Z</dcterms:created>
  <dcterms:modified xsi:type="dcterms:W3CDTF">2016-12-30T05:32:04Z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