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8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Lentil" sheetId="15" r:id="rId15"/>
    <sheet name="Mustard" sheetId="16" r:id="rId16"/>
    <sheet name="Buckwht" sheetId="17" r:id="rId17"/>
    <sheet name="Millet" sheetId="18" r:id="rId18"/>
    <sheet name="Wint.Wht" sheetId="19" r:id="rId19"/>
    <sheet name="Rye" sheetId="20" r:id="rId20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<sst xmlns="http://schemas.openxmlformats.org/spreadsheetml/2006/main" count="723" uniqueCount="169">
  <si>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</si>
  <si>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</si>
  <si>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</si>
  <si>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</si>
  <si>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</si>
  <si>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</si>
  <si>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</si>
  <si>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</si>
  <si>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</si>
  <si>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</si>
  <si>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</si>
  <si>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</si>
  <si>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</si>
  <si>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</si>
  <si>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</si>
  <si>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</si>
  <si>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</si>
  <si>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</si>
  <si>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</si>
  <si>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</si>
  <si>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</si>
  <si>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</si>
  <si>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</si>
  <si>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</si>
  <si>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</si>
  <si>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</si>
  <si>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</si>
  <si>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</si>
  <si>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</si>
  <si>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</si>
  <si>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</si>
  <si>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</si>
  <si>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</si>
  <si>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</si>
  <si>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</si>
  <si>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</si>
  <si>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</si>
  <si>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</si>
  <si>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</si>
  <si>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</si>
  <si>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</si>
  <si>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</si>
  <si>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</si>
  <si>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</si>
  <si>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</si>
  <si>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</si>
  <si>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</si>
  <si>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</si>
  <si>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</si>
  <si>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</si>
  <si>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</si>
  <si>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</si>
  <si>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</si>
  <si>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</si>
  <si>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</si>
  <si>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</si>
  <si>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</si>
  <si>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</si>
  <si>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</si>
  <si>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</si>
  <si>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</si>
  <si>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</si>
  <si>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</si>
  <si>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</si>
  <si>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</si>
  <si>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</si>
  <si>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</si>
  <si>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</si>
  <si>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</si>
  <si>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</si>
  <si>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</si>
  <si>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</si>
  <si>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</si>
  <si>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</si>
  <si>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</si>
  <si>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</si>
  <si>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</si>
  <si>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</si>
  <si>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</si>
  <si>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</si>
  <si>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</si>
  <si>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</si>
  <si>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</si>
  <si>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</si>
  <si>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</si>
  <si>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</si>
  <si>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</si>
  <si>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</si>
  <si>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</si>
  <si>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</si>
  <si>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</si>
  <si>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</si>
  <si>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</si>
  <si>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</si>
  <si>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</si>
  <si>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</si>
  <si>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</si>
  <si>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</si>
  <si>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</si>
  <si>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</si>
  <si>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</si>
  <si>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</si>
  <si>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</si>
  <si>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</si>
  <si>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</si>
  <si>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</si>
  <si>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</si>
  <si>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</si>
  <si>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</si>
  <si>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</si>
  <si>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</si>
  <si>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</si>
  <si>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</si>
  <si>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</si>
  <si>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</si>
  <si>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</si>
  <si>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</si>
  <si>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</si>
  <si>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</si>
  <si>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</si>
  <si>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</si>
  <si>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</si>
  <si>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</si>
  <si>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</si>
  <si>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</si>
  <si>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</si>
  <si>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</si>
  <si>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</si>
  <si>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</si>
  <si>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</si>
  <si>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</si>
  <si>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</si>
  <si>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</si>
  <si>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</si>
  <si>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</si>
  <si>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</si>
  <si>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Includes dessicant prior to straight cutting</t>
  </si>
  <si>
    <t>Fungicide for rust would cost $4 plus application</t>
  </si>
  <si>
    <t>Spraying for head feeding insects</t>
  </si>
  <si>
    <t>Two sprayings for head feeding insects</t>
  </si>
  <si>
    <t>Fungicide for white mold would cost about $18</t>
  </si>
  <si>
    <t>Includes pre-harvest dessicant</t>
  </si>
  <si>
    <t>Insecticide seed treatment for flea beetles</t>
  </si>
  <si>
    <t>Name:</t>
  </si>
  <si>
    <t>Wheat midge &amp; cereal grain aphid insect. would be $6</t>
  </si>
  <si>
    <t>Includes seed treatment for wireworn &amp; flea beetle</t>
  </si>
  <si>
    <t>Soil test, custom aerial application</t>
  </si>
  <si>
    <t>Soil test, two custom aerial applications</t>
  </si>
  <si>
    <t>Market</t>
  </si>
  <si>
    <t xml:space="preserve">  Market Price</t>
  </si>
  <si>
    <t xml:space="preserve">  Market Price </t>
  </si>
  <si>
    <t>seed treatment</t>
  </si>
  <si>
    <t>inoculant, rock roller rent, soil testing</t>
  </si>
  <si>
    <t xml:space="preserve">the whole farm cashflow.  This worksheet consists of three tables.  The first table lists the market </t>
  </si>
  <si>
    <t>Milling quality price, there is risk of quality discounts</t>
  </si>
  <si>
    <t>Includes $8 for inoculant and fungicide seed treatment</t>
  </si>
  <si>
    <t>Cutworms and/or pea aphids chemical cost would be about $5</t>
  </si>
  <si>
    <t>Treatment for cutworms would be about $5</t>
  </si>
  <si>
    <t>Crop insurance is not available in some counties of this region</t>
  </si>
  <si>
    <t>Crop insurance is not available in most counties of this region</t>
  </si>
  <si>
    <t>they are tied to program base acres, not to current crop selection or production.  Refer to the paper</t>
  </si>
  <si>
    <t>decoupled Price Loss Coverage (PLC) and Agricultural Risk Coverage (ARC) government payments because</t>
  </si>
  <si>
    <t>Hired Labor</t>
  </si>
  <si>
    <t>North Dakota 2016 Projected Crop Budgets - North Central</t>
  </si>
  <si>
    <t>Gov't Pmts (ARC/PLC)</t>
  </si>
  <si>
    <t>Malt price, feed price est. is $2.90</t>
  </si>
  <si>
    <t>Soybean aphid &amp; spider mite insect would be about $4</t>
  </si>
  <si>
    <t xml:space="preserve">Fungicide for white mold </t>
  </si>
  <si>
    <t>Fungicide for ascochyta/anthracnose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</si>
</sst>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10"/>
      <color rgb="FF0066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19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1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0" fillId="0" borderId="19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7109375" style="0" customWidth="1"/>
  </cols>
  <sheetData>
    <row r="1" spans="1:10" ht="15.75">
      <c r="A1" s="75" t="s">
        <v>163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100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>
      <c r="A3" s="39"/>
      <c r="B3" s="40"/>
      <c r="C3" s="41"/>
      <c r="D3" s="41"/>
      <c r="E3" s="41"/>
      <c r="F3" s="40"/>
      <c r="G3" s="40"/>
      <c r="H3" s="40"/>
    </row>
    <row r="4" spans="1:8" ht="12.75">
      <c r="A4" s="68" t="s">
        <v>101</v>
      </c>
      <c r="B4" s="42"/>
      <c r="C4" s="42"/>
      <c r="D4" s="42"/>
      <c r="E4" s="42"/>
      <c r="F4" s="42"/>
      <c r="G4" s="42"/>
      <c r="H4" s="42"/>
    </row>
    <row r="5" spans="1:8" ht="12.75">
      <c r="A5" s="17" t="s">
        <v>102</v>
      </c>
      <c r="B5" s="42"/>
      <c r="C5" s="42"/>
      <c r="D5" s="42"/>
      <c r="E5" s="42"/>
      <c r="F5" s="42"/>
      <c r="G5" s="42"/>
      <c r="H5" s="42"/>
    </row>
    <row r="6" spans="1:8" ht="12.75">
      <c r="A6" s="17" t="s">
        <v>103</v>
      </c>
      <c r="B6" s="42"/>
      <c r="C6" s="42"/>
      <c r="D6" s="42"/>
      <c r="E6" s="42"/>
      <c r="F6" s="42"/>
      <c r="G6" s="42"/>
      <c r="H6" s="42"/>
    </row>
    <row r="7" spans="1:8" ht="12.75">
      <c r="A7" s="17" t="s">
        <v>104</v>
      </c>
      <c r="B7" s="42"/>
      <c r="C7" s="42"/>
      <c r="D7" s="42"/>
      <c r="E7" s="42"/>
      <c r="F7" s="42"/>
      <c r="G7" s="42"/>
      <c r="H7" s="42"/>
    </row>
    <row r="8" spans="1:8" ht="12.75">
      <c r="A8" s="17" t="s">
        <v>105</v>
      </c>
      <c r="B8" s="42"/>
      <c r="C8" s="42"/>
      <c r="D8" s="42"/>
      <c r="E8" s="42"/>
      <c r="F8" s="42"/>
      <c r="G8" s="42"/>
      <c r="H8" s="42"/>
    </row>
    <row r="9" spans="1:8" ht="12.75">
      <c r="A9" s="49" t="s">
        <v>161</v>
      </c>
      <c r="B9" s="42"/>
      <c r="C9" s="42"/>
      <c r="D9" s="42"/>
      <c r="E9" s="42"/>
      <c r="F9" s="42"/>
      <c r="G9" s="42"/>
      <c r="H9" s="42"/>
    </row>
    <row r="10" spans="1:8" ht="12.75">
      <c r="A10" s="49" t="s">
        <v>160</v>
      </c>
      <c r="B10" s="42"/>
      <c r="C10" s="42"/>
      <c r="D10" s="42"/>
      <c r="E10" s="42"/>
      <c r="F10" s="42"/>
      <c r="G10" s="42"/>
      <c r="H10" s="42"/>
    </row>
    <row r="11" spans="1:8" ht="12.75">
      <c r="A11" s="17" t="s">
        <v>106</v>
      </c>
      <c r="B11" s="42"/>
      <c r="C11" s="42"/>
      <c r="D11" s="42"/>
      <c r="E11" s="42"/>
      <c r="F11" s="42"/>
      <c r="G11" s="42"/>
      <c r="H11" s="42"/>
    </row>
    <row r="12" spans="1:8" ht="12.75">
      <c r="A12" s="17"/>
      <c r="B12" s="42"/>
      <c r="C12" s="42"/>
      <c r="D12" s="42"/>
      <c r="E12" s="42"/>
      <c r="F12" s="42"/>
      <c r="G12" s="42"/>
      <c r="H12" s="42"/>
    </row>
    <row r="13" spans="1:8" ht="12.75">
      <c r="A13" s="68" t="s">
        <v>107</v>
      </c>
      <c r="B13" s="43"/>
      <c r="C13" s="43"/>
      <c r="D13" s="42"/>
      <c r="E13" s="42"/>
      <c r="F13" s="42"/>
      <c r="G13" s="42"/>
      <c r="H13" s="42"/>
    </row>
    <row r="14" spans="1:8" ht="12.75">
      <c r="A14" s="17" t="s">
        <v>108</v>
      </c>
      <c r="B14" s="42"/>
      <c r="C14" s="42"/>
      <c r="D14" s="42"/>
      <c r="E14" s="42"/>
      <c r="F14" s="42"/>
      <c r="G14" s="42"/>
      <c r="H14" s="42"/>
    </row>
    <row r="15" spans="1:8" ht="12.75">
      <c r="A15" s="49" t="s">
        <v>153</v>
      </c>
      <c r="B15" s="42"/>
      <c r="C15" s="42"/>
      <c r="D15" s="42"/>
      <c r="E15" s="42"/>
      <c r="F15" s="42"/>
      <c r="G15" s="42"/>
      <c r="H15" s="42"/>
    </row>
    <row r="16" spans="1:8" ht="12.75">
      <c r="A16" s="17" t="s">
        <v>109</v>
      </c>
      <c r="B16" s="42"/>
      <c r="C16" s="42"/>
      <c r="D16" s="42"/>
      <c r="E16" s="42"/>
      <c r="F16" s="42"/>
      <c r="G16" s="42"/>
      <c r="H16" s="42"/>
    </row>
    <row r="17" spans="1:8" ht="12.75">
      <c r="A17" s="17" t="s">
        <v>110</v>
      </c>
      <c r="B17" s="42"/>
      <c r="C17" s="42"/>
      <c r="D17" s="42"/>
      <c r="E17" s="42"/>
      <c r="F17" s="42"/>
      <c r="G17" s="42"/>
      <c r="H17" s="42"/>
    </row>
    <row r="18" spans="1:8" ht="12.75">
      <c r="A18" s="49" t="s">
        <v>133</v>
      </c>
      <c r="B18" s="42"/>
      <c r="C18" s="42"/>
      <c r="D18" s="42"/>
      <c r="E18" s="42"/>
      <c r="F18" s="42"/>
      <c r="G18" s="42"/>
      <c r="H18" s="42"/>
    </row>
    <row r="19" spans="1:8" ht="12.75">
      <c r="A19" s="17" t="s">
        <v>111</v>
      </c>
      <c r="B19" s="42"/>
      <c r="C19" s="42"/>
      <c r="E19" s="42"/>
      <c r="F19" s="42"/>
      <c r="G19" s="42"/>
      <c r="H19" s="42"/>
    </row>
    <row r="20" spans="1:8" ht="12.75">
      <c r="A20" s="17" t="s">
        <v>112</v>
      </c>
      <c r="B20" s="42"/>
      <c r="C20" s="42"/>
      <c r="D20" s="42"/>
      <c r="E20" s="42"/>
      <c r="F20" s="42"/>
      <c r="G20" s="42"/>
      <c r="H20" s="42"/>
    </row>
    <row r="21" spans="1:8" ht="12.75">
      <c r="A21" s="17" t="s">
        <v>113</v>
      </c>
      <c r="B21" s="42"/>
      <c r="C21" s="42"/>
      <c r="D21" s="42"/>
      <c r="E21" s="42"/>
      <c r="F21" s="42"/>
      <c r="G21" s="42"/>
      <c r="H21" s="42"/>
    </row>
    <row r="22" spans="1:8" ht="12.75">
      <c r="A22" s="17" t="s">
        <v>114</v>
      </c>
      <c r="B22" s="42"/>
      <c r="C22" s="42"/>
      <c r="D22" s="42"/>
      <c r="E22" s="42"/>
      <c r="F22" s="42"/>
      <c r="G22" s="42"/>
      <c r="H22" s="42"/>
    </row>
    <row r="23" spans="2:8" ht="12.75">
      <c r="B23" s="42"/>
      <c r="C23" s="42"/>
      <c r="D23" s="42"/>
      <c r="E23" s="42"/>
      <c r="F23" s="42"/>
      <c r="G23" s="42"/>
      <c r="H23" s="42"/>
    </row>
    <row r="24" spans="1:8" ht="12.75">
      <c r="A24" s="68" t="s">
        <v>115</v>
      </c>
      <c r="B24" s="42"/>
      <c r="C24" s="42"/>
      <c r="D24" s="42"/>
      <c r="E24" s="42"/>
      <c r="F24" s="42"/>
      <c r="G24" s="42"/>
      <c r="H24" s="42"/>
    </row>
    <row r="25" spans="1:8" ht="12.75">
      <c r="A25" s="17" t="s">
        <v>116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117</v>
      </c>
      <c r="B26" s="42"/>
      <c r="C26" s="42"/>
      <c r="D26" s="42"/>
      <c r="E26" s="42"/>
      <c r="F26" s="42"/>
      <c r="G26" s="42"/>
      <c r="H26" s="42"/>
    </row>
    <row r="27" spans="1:8" ht="12.75">
      <c r="A27" s="17" t="s">
        <v>118</v>
      </c>
      <c r="B27" s="42"/>
      <c r="C27" s="42"/>
      <c r="D27" s="42"/>
      <c r="E27" s="42"/>
      <c r="F27" s="42"/>
      <c r="G27" s="42"/>
      <c r="H27" s="42"/>
    </row>
    <row r="28" spans="1:8" ht="13.5">
      <c r="A28" s="17" t="s">
        <v>119</v>
      </c>
      <c r="B28" s="42"/>
      <c r="C28" s="42"/>
      <c r="D28" s="42"/>
      <c r="E28" s="42"/>
      <c r="F28" s="42"/>
      <c r="G28" s="42"/>
      <c r="H28" s="42"/>
    </row>
    <row r="29" spans="1:8" ht="12.75">
      <c r="A29" s="40"/>
      <c r="B29" s="40"/>
      <c r="C29" s="40"/>
      <c r="D29" s="40"/>
      <c r="E29" s="40"/>
      <c r="F29" s="40"/>
      <c r="G29" s="40"/>
      <c r="H29" s="40"/>
    </row>
    <row r="30" spans="1:8" ht="12.75">
      <c r="A30" s="40" t="s">
        <v>120</v>
      </c>
      <c r="B30" s="40"/>
      <c r="C30" s="40"/>
      <c r="D30" s="40"/>
      <c r="E30" s="40"/>
      <c r="F30" s="40"/>
      <c r="G30" s="40"/>
      <c r="H30" s="40"/>
    </row>
    <row r="31" spans="1:8" ht="12.75">
      <c r="A31" s="40"/>
      <c r="B31" s="40"/>
      <c r="C31" s="40"/>
      <c r="D31" s="40"/>
      <c r="E31" s="40"/>
      <c r="F31" s="40"/>
      <c r="G31" s="40"/>
      <c r="H31" s="40"/>
    </row>
    <row r="32" spans="1:8" ht="12.75">
      <c r="A32" s="48" t="s">
        <v>127</v>
      </c>
      <c r="B32" s="40" t="s">
        <v>128</v>
      </c>
      <c r="C32" s="40"/>
      <c r="D32" s="44"/>
      <c r="E32" s="40" t="s">
        <v>129</v>
      </c>
      <c r="F32" s="40"/>
      <c r="G32" s="40"/>
      <c r="H32" s="40"/>
    </row>
    <row r="33" spans="1:11" ht="12.75">
      <c r="A33" s="40" t="s">
        <v>130</v>
      </c>
      <c r="B33" s="77" t="s">
        <v>131</v>
      </c>
      <c r="C33" s="78"/>
      <c r="D33" s="78"/>
      <c r="E33" s="78"/>
      <c r="F33" s="78"/>
      <c r="G33" s="78"/>
      <c r="H33" s="40" t="s">
        <v>132</v>
      </c>
      <c r="I33" s="40"/>
      <c r="J33" s="40"/>
      <c r="K33" s="40"/>
    </row>
    <row r="34" spans="1:11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</sheetData>
  <sheetProtection sheet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2" t="s">
        <v>30</v>
      </c>
    </row>
    <row r="2" spans="1:3" ht="12.75">
      <c r="A2" t="s">
        <v>29</v>
      </c>
      <c r="B2" s="9">
        <v>1400</v>
      </c>
      <c r="C2" s="69"/>
    </row>
    <row r="3" spans="1:3" ht="12.75">
      <c r="A3" t="s">
        <v>149</v>
      </c>
      <c r="B3" s="10">
        <v>0.214</v>
      </c>
      <c r="C3" s="69"/>
    </row>
    <row r="4" spans="1:3" ht="12.75">
      <c r="A4" t="s">
        <v>28</v>
      </c>
      <c r="B4">
        <f>B2*B3</f>
        <v>299.59999999999997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45</v>
      </c>
      <c r="C7" s="71" t="s">
        <v>145</v>
      </c>
    </row>
    <row r="8" spans="1:3" ht="12.75">
      <c r="A8" s="1" t="s">
        <v>9</v>
      </c>
      <c r="B8" s="11">
        <v>35.3</v>
      </c>
      <c r="C8" s="69"/>
    </row>
    <row r="9" spans="1:3" ht="12.75">
      <c r="A9" s="1" t="s">
        <v>24</v>
      </c>
      <c r="B9" s="11">
        <v>0</v>
      </c>
      <c r="C9" s="69" t="s">
        <v>137</v>
      </c>
    </row>
    <row r="10" spans="1:3" ht="12.75">
      <c r="A10" s="1" t="s">
        <v>10</v>
      </c>
      <c r="B10" s="11">
        <v>10</v>
      </c>
      <c r="C10" s="69" t="s">
        <v>139</v>
      </c>
    </row>
    <row r="11" spans="1:3" ht="12.75">
      <c r="A11" s="1" t="s">
        <v>12</v>
      </c>
      <c r="B11" s="11">
        <v>31.45</v>
      </c>
      <c r="C11" s="69"/>
    </row>
    <row r="12" spans="1:3" ht="12.75">
      <c r="A12" s="1" t="s">
        <v>11</v>
      </c>
      <c r="B12" s="11">
        <v>13.5</v>
      </c>
      <c r="C12" s="69"/>
    </row>
    <row r="13" spans="1:3" ht="12.75">
      <c r="A13" s="1" t="s">
        <v>13</v>
      </c>
      <c r="B13" s="11">
        <v>10.87</v>
      </c>
      <c r="C13" s="69"/>
    </row>
    <row r="14" spans="1:3" ht="12.75">
      <c r="A14" s="1" t="s">
        <v>14</v>
      </c>
      <c r="B14" s="11">
        <v>18.88</v>
      </c>
      <c r="C14" s="69"/>
    </row>
    <row r="15" spans="1:3" ht="12.75">
      <c r="A15" s="1" t="s">
        <v>15</v>
      </c>
      <c r="B15" s="11">
        <v>4.2</v>
      </c>
      <c r="C15" s="69"/>
    </row>
    <row r="16" spans="1:3" ht="12.75">
      <c r="A16" s="1" t="s">
        <v>16</v>
      </c>
      <c r="B16" s="11">
        <v>17.5</v>
      </c>
      <c r="C16" s="69" t="s">
        <v>147</v>
      </c>
    </row>
    <row r="17" spans="1:3" ht="12.75">
      <c r="A17" s="1" t="s">
        <v>17</v>
      </c>
      <c r="B17" s="12">
        <v>3.97</v>
      </c>
      <c r="C17" s="69"/>
    </row>
    <row r="18" spans="1:3" ht="12.75">
      <c r="A18" t="s">
        <v>2</v>
      </c>
      <c r="B18" s="2">
        <f>SUM(B7:B17)</f>
        <v>190.67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7.83</v>
      </c>
      <c r="C21" s="69"/>
    </row>
    <row r="22" spans="1:3" ht="12.75">
      <c r="A22" s="1" t="s">
        <v>19</v>
      </c>
      <c r="B22" s="7">
        <v>23.29</v>
      </c>
      <c r="C22" s="69"/>
    </row>
    <row r="23" spans="1:3" ht="12.75">
      <c r="A23" s="1" t="s">
        <v>20</v>
      </c>
      <c r="B23" s="7">
        <v>14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95.12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285.78999999999996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13.810000000000002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0.13619285714285714</v>
      </c>
      <c r="C32" s="69"/>
    </row>
    <row r="33" spans="1:3" ht="12.75">
      <c r="A33" t="s">
        <v>23</v>
      </c>
      <c r="B33" s="13">
        <f>B25/B2</f>
        <v>0.06794285714285715</v>
      </c>
      <c r="C33" s="69"/>
    </row>
    <row r="34" spans="1:3" ht="12.75">
      <c r="A34" t="s">
        <v>27</v>
      </c>
      <c r="B34" s="13">
        <f>B27/B2</f>
        <v>0.20413571428571425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2" t="s">
        <v>30</v>
      </c>
    </row>
    <row r="2" spans="1:3" ht="12.75">
      <c r="A2" t="s">
        <v>29</v>
      </c>
      <c r="B2" s="9">
        <v>1680</v>
      </c>
      <c r="C2" s="69"/>
    </row>
    <row r="3" spans="1:3" ht="12.75">
      <c r="A3" t="s">
        <v>149</v>
      </c>
      <c r="B3" s="10">
        <v>0.148</v>
      </c>
      <c r="C3" s="69"/>
    </row>
    <row r="4" spans="1:3" ht="12.75">
      <c r="A4" t="s">
        <v>28</v>
      </c>
      <c r="B4">
        <f>B2*B3</f>
        <v>248.64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51.25</v>
      </c>
      <c r="C7" s="69"/>
    </row>
    <row r="8" spans="1:3" ht="12.75">
      <c r="A8" s="1" t="s">
        <v>9</v>
      </c>
      <c r="B8" s="11">
        <v>21.3</v>
      </c>
      <c r="C8" s="69"/>
    </row>
    <row r="9" spans="1:3" ht="12.75">
      <c r="A9" s="1" t="s">
        <v>24</v>
      </c>
      <c r="B9" s="11">
        <v>0</v>
      </c>
      <c r="C9" s="69" t="s">
        <v>140</v>
      </c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67.87</v>
      </c>
      <c r="C11" s="69"/>
    </row>
    <row r="12" spans="1:3" ht="12.75">
      <c r="A12" s="1" t="s">
        <v>11</v>
      </c>
      <c r="B12" s="11">
        <v>13.1</v>
      </c>
      <c r="C12" s="69"/>
    </row>
    <row r="13" spans="1:3" ht="12.75">
      <c r="A13" s="1" t="s">
        <v>13</v>
      </c>
      <c r="B13" s="11">
        <v>10.11</v>
      </c>
      <c r="C13" s="69"/>
    </row>
    <row r="14" spans="1:3" ht="12.75">
      <c r="A14" s="1" t="s">
        <v>14</v>
      </c>
      <c r="B14" s="11">
        <v>18.48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3.9</v>
      </c>
      <c r="C17" s="69"/>
    </row>
    <row r="18" spans="1:3" ht="12.75">
      <c r="A18" t="s">
        <v>2</v>
      </c>
      <c r="B18" s="2">
        <f>SUM(B7:B17)</f>
        <v>187.51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7.33</v>
      </c>
      <c r="C21" s="69"/>
    </row>
    <row r="22" spans="1:3" ht="12.75">
      <c r="A22" s="1" t="s">
        <v>19</v>
      </c>
      <c r="B22" s="7">
        <v>21.61</v>
      </c>
      <c r="C22" s="69"/>
    </row>
    <row r="23" spans="1:3" ht="12.75">
      <c r="A23" s="1" t="s">
        <v>20</v>
      </c>
      <c r="B23" s="7">
        <v>12.72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91.66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279.16999999999996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-30.529999999999973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0.11161309523809523</v>
      </c>
      <c r="C32" s="69"/>
    </row>
    <row r="33" spans="1:3" ht="12.75">
      <c r="A33" t="s">
        <v>23</v>
      </c>
      <c r="B33" s="13">
        <f>B25/B2</f>
        <v>0.05455952380952381</v>
      </c>
      <c r="C33" s="69"/>
    </row>
    <row r="34" spans="1:3" ht="12.75">
      <c r="A34" t="s">
        <v>27</v>
      </c>
      <c r="B34" s="13">
        <f>B27/B2</f>
        <v>0.166172619047619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2" t="s">
        <v>30</v>
      </c>
    </row>
    <row r="2" spans="1:3" ht="12.75">
      <c r="A2" t="s">
        <v>29</v>
      </c>
      <c r="B2" s="9">
        <v>22</v>
      </c>
      <c r="C2" s="69"/>
    </row>
    <row r="3" spans="1:3" ht="12.75">
      <c r="A3" t="s">
        <v>149</v>
      </c>
      <c r="B3" s="12">
        <v>7.96</v>
      </c>
      <c r="C3" s="69"/>
    </row>
    <row r="4" spans="1:3" ht="12.75">
      <c r="A4" t="s">
        <v>28</v>
      </c>
      <c r="B4" s="2">
        <f>B2*B3</f>
        <v>175.12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13.05</v>
      </c>
      <c r="C7" s="69"/>
    </row>
    <row r="8" spans="1:3" ht="12.75">
      <c r="A8" s="1" t="s">
        <v>9</v>
      </c>
      <c r="B8" s="11">
        <v>28.5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27.69</v>
      </c>
      <c r="C11" s="69"/>
    </row>
    <row r="12" spans="1:3" ht="12.75">
      <c r="A12" s="1" t="s">
        <v>11</v>
      </c>
      <c r="B12" s="11">
        <v>5.9</v>
      </c>
      <c r="C12" s="69"/>
    </row>
    <row r="13" spans="1:3" ht="12.75">
      <c r="A13" s="1" t="s">
        <v>13</v>
      </c>
      <c r="B13" s="11">
        <v>9.28</v>
      </c>
      <c r="C13" s="69"/>
    </row>
    <row r="14" spans="1:3" ht="12.75">
      <c r="A14" s="1" t="s">
        <v>14</v>
      </c>
      <c r="B14" s="11">
        <v>18.08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2.21</v>
      </c>
      <c r="C17" s="69"/>
    </row>
    <row r="18" spans="1:3" ht="12.75">
      <c r="A18" t="s">
        <v>2</v>
      </c>
      <c r="B18" s="2">
        <f>SUM(B7:B17)</f>
        <v>106.21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7.01</v>
      </c>
      <c r="C21" s="69"/>
    </row>
    <row r="22" spans="1:3" ht="12.75">
      <c r="A22" s="1" t="s">
        <v>19</v>
      </c>
      <c r="B22" s="7">
        <v>20.36</v>
      </c>
      <c r="C22" s="69"/>
    </row>
    <row r="23" spans="1:3" ht="12.75">
      <c r="A23" s="1" t="s">
        <v>20</v>
      </c>
      <c r="B23" s="7">
        <v>11.97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89.34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195.55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-20.430000000000007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4.827727272727272</v>
      </c>
      <c r="C32" s="69"/>
    </row>
    <row r="33" spans="1:3" ht="12.75">
      <c r="A33" t="s">
        <v>23</v>
      </c>
      <c r="B33" s="2">
        <f>B25/B2</f>
        <v>4.0609090909090915</v>
      </c>
      <c r="C33" s="69"/>
    </row>
    <row r="34" spans="1:3" ht="12.75">
      <c r="A34" t="s">
        <v>27</v>
      </c>
      <c r="B34" s="2">
        <f>B27/B2</f>
        <v>8.888636363636364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2" t="s">
        <v>30</v>
      </c>
    </row>
    <row r="2" spans="1:3" ht="12.75">
      <c r="A2" t="s">
        <v>29</v>
      </c>
      <c r="B2" s="9">
        <v>41</v>
      </c>
      <c r="C2" s="69"/>
    </row>
    <row r="3" spans="1:3" ht="12.75">
      <c r="A3" t="s">
        <v>149</v>
      </c>
      <c r="B3" s="12">
        <v>6.42</v>
      </c>
      <c r="C3" s="69"/>
    </row>
    <row r="4" spans="1:3" ht="12.75">
      <c r="A4" t="s">
        <v>28</v>
      </c>
      <c r="B4" s="2">
        <f>B2*B3</f>
        <v>263.21999999999997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42</v>
      </c>
      <c r="C7" s="69"/>
    </row>
    <row r="8" spans="1:3" ht="12.75">
      <c r="A8" s="1" t="s">
        <v>9</v>
      </c>
      <c r="B8" s="11">
        <v>33</v>
      </c>
      <c r="C8" s="69"/>
    </row>
    <row r="9" spans="1:3" ht="12.75">
      <c r="A9" s="1" t="s">
        <v>24</v>
      </c>
      <c r="B9" s="11">
        <v>1.5</v>
      </c>
      <c r="C9" s="69" t="s">
        <v>151</v>
      </c>
    </row>
    <row r="10" spans="1:3" ht="12.75">
      <c r="A10" s="1" t="s">
        <v>10</v>
      </c>
      <c r="B10" s="11">
        <v>0</v>
      </c>
      <c r="C10" s="69" t="s">
        <v>156</v>
      </c>
    </row>
    <row r="11" spans="1:3" ht="12.75">
      <c r="A11" s="1" t="s">
        <v>12</v>
      </c>
      <c r="B11" s="11">
        <v>11.68</v>
      </c>
      <c r="C11" s="69"/>
    </row>
    <row r="12" spans="1:3" ht="12.75">
      <c r="A12" s="1" t="s">
        <v>11</v>
      </c>
      <c r="B12" s="11">
        <v>9.1</v>
      </c>
      <c r="C12" s="69"/>
    </row>
    <row r="13" spans="1:3" ht="12.75">
      <c r="A13" s="1" t="s">
        <v>13</v>
      </c>
      <c r="B13" s="11">
        <v>9.78</v>
      </c>
      <c r="C13" s="69"/>
    </row>
    <row r="14" spans="1:3" ht="12.75">
      <c r="A14" s="1" t="s">
        <v>14</v>
      </c>
      <c r="B14" s="11">
        <v>18.85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9.25</v>
      </c>
      <c r="C16" s="69" t="s">
        <v>152</v>
      </c>
    </row>
    <row r="17" spans="1:3" ht="12.75">
      <c r="A17" s="1" t="s">
        <v>17</v>
      </c>
      <c r="B17" s="12">
        <v>2.87</v>
      </c>
      <c r="C17" s="69"/>
    </row>
    <row r="18" spans="1:3" ht="12.75">
      <c r="A18" t="s">
        <v>2</v>
      </c>
      <c r="B18" s="2">
        <f>SUM(B7:B17)</f>
        <v>138.03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7.31</v>
      </c>
      <c r="C21" s="69"/>
    </row>
    <row r="22" spans="1:3" ht="12.75">
      <c r="A22" s="1" t="s">
        <v>19</v>
      </c>
      <c r="B22" s="7">
        <v>22.72</v>
      </c>
      <c r="C22" s="69"/>
    </row>
    <row r="23" spans="1:3" ht="12.75">
      <c r="A23" s="1" t="s">
        <v>20</v>
      </c>
      <c r="B23" s="7">
        <v>12.35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92.38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230.41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32.809999999999974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3.3665853658536586</v>
      </c>
      <c r="C32" s="69"/>
    </row>
    <row r="33" spans="1:3" ht="12.75">
      <c r="A33" t="s">
        <v>23</v>
      </c>
      <c r="B33" s="2">
        <f>B25/B2</f>
        <v>2.253170731707317</v>
      </c>
      <c r="C33" s="69"/>
    </row>
    <row r="34" spans="1:3" ht="12.75">
      <c r="A34" t="s">
        <v>27</v>
      </c>
      <c r="B34" s="2">
        <f>B27/B2</f>
        <v>5.619756097560976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2" t="s">
        <v>30</v>
      </c>
    </row>
    <row r="2" spans="1:3" ht="12.75">
      <c r="A2" t="s">
        <v>29</v>
      </c>
      <c r="B2" s="9">
        <v>69</v>
      </c>
      <c r="C2" s="69"/>
    </row>
    <row r="3" spans="1:3" ht="12.75">
      <c r="A3" t="s">
        <v>149</v>
      </c>
      <c r="B3" s="12">
        <v>2.29</v>
      </c>
      <c r="C3" s="69"/>
    </row>
    <row r="4" spans="1:3" ht="12.75">
      <c r="A4" t="s">
        <v>28</v>
      </c>
      <c r="B4" s="2">
        <f>B2*B3</f>
        <v>158.01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12</v>
      </c>
      <c r="C7" s="69"/>
    </row>
    <row r="8" spans="1:3" ht="12.75">
      <c r="A8" s="1" t="s">
        <v>9</v>
      </c>
      <c r="B8" s="11">
        <v>9.8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45.12</v>
      </c>
      <c r="C11" s="69"/>
    </row>
    <row r="12" spans="1:3" ht="12.75">
      <c r="A12" s="1" t="s">
        <v>11</v>
      </c>
      <c r="B12" s="11">
        <v>7.6</v>
      </c>
      <c r="C12" s="69"/>
    </row>
    <row r="13" spans="1:3" ht="12.75">
      <c r="A13" s="1" t="s">
        <v>13</v>
      </c>
      <c r="B13" s="11">
        <v>11.81</v>
      </c>
      <c r="C13" s="69"/>
    </row>
    <row r="14" spans="1:3" ht="12.75">
      <c r="A14" s="1" t="s">
        <v>14</v>
      </c>
      <c r="B14" s="11">
        <v>19.77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2.29</v>
      </c>
      <c r="C17" s="69"/>
    </row>
    <row r="18" spans="1:3" ht="12.75">
      <c r="A18" t="s">
        <v>2</v>
      </c>
      <c r="B18" s="2">
        <f>SUM(B7:B17)</f>
        <v>109.89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8.16</v>
      </c>
      <c r="C21" s="69"/>
    </row>
    <row r="22" spans="1:3" ht="12.75">
      <c r="A22" s="1" t="s">
        <v>19</v>
      </c>
      <c r="B22" s="7">
        <v>23.49</v>
      </c>
      <c r="C22" s="69"/>
    </row>
    <row r="23" spans="1:3" ht="12.75">
      <c r="A23" s="1" t="s">
        <v>20</v>
      </c>
      <c r="B23" s="7">
        <v>14.26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95.91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205.8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-47.79000000000002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1.592608695652174</v>
      </c>
      <c r="C32" s="69"/>
    </row>
    <row r="33" spans="1:3" ht="12.75">
      <c r="A33" t="s">
        <v>23</v>
      </c>
      <c r="B33" s="2">
        <f>B25/B2</f>
        <v>1.39</v>
      </c>
      <c r="C33" s="69"/>
    </row>
    <row r="34" spans="1:3" ht="12.75">
      <c r="A34" t="s">
        <v>27</v>
      </c>
      <c r="B34" s="2">
        <f>B27/B2</f>
        <v>2.982608695652174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2" t="s">
        <v>30</v>
      </c>
    </row>
    <row r="2" spans="1:3" ht="12.75">
      <c r="A2" t="s">
        <v>29</v>
      </c>
      <c r="B2" s="9">
        <v>1440</v>
      </c>
      <c r="C2" s="69"/>
    </row>
    <row r="3" spans="1:3" ht="12.75">
      <c r="A3" t="s">
        <v>149</v>
      </c>
      <c r="B3" s="10">
        <v>0.23</v>
      </c>
      <c r="C3" s="69"/>
    </row>
    <row r="4" spans="1:3" ht="12.75">
      <c r="A4" t="s">
        <v>28</v>
      </c>
      <c r="B4" s="2">
        <f>B2*B3</f>
        <v>331.2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38.5</v>
      </c>
      <c r="C7" s="69"/>
    </row>
    <row r="8" spans="1:3" ht="12.75">
      <c r="A8" s="1" t="s">
        <v>9</v>
      </c>
      <c r="B8" s="11">
        <v>34.6</v>
      </c>
      <c r="C8" s="69" t="s">
        <v>141</v>
      </c>
    </row>
    <row r="9" spans="1:3" ht="12.75">
      <c r="A9" s="1" t="s">
        <v>24</v>
      </c>
      <c r="B9" s="11">
        <v>16</v>
      </c>
      <c r="C9" s="71" t="s">
        <v>168</v>
      </c>
    </row>
    <row r="10" spans="1:3" ht="12.75">
      <c r="A10" s="1" t="s">
        <v>10</v>
      </c>
      <c r="B10" s="11">
        <v>0</v>
      </c>
      <c r="C10" s="69" t="s">
        <v>157</v>
      </c>
    </row>
    <row r="11" spans="1:3" ht="12.75">
      <c r="A11" s="1" t="s">
        <v>12</v>
      </c>
      <c r="B11" s="11">
        <v>6.84</v>
      </c>
      <c r="C11" s="69"/>
    </row>
    <row r="12" spans="1:3" ht="12.75">
      <c r="A12" s="1" t="s">
        <v>11</v>
      </c>
      <c r="B12" s="11">
        <v>16.6</v>
      </c>
      <c r="C12" s="69"/>
    </row>
    <row r="13" spans="1:3" ht="12.75">
      <c r="A13" s="1" t="s">
        <v>13</v>
      </c>
      <c r="B13" s="11">
        <v>9.49</v>
      </c>
      <c r="C13" s="69"/>
    </row>
    <row r="14" spans="1:3" ht="12.75">
      <c r="A14" s="1" t="s">
        <v>14</v>
      </c>
      <c r="B14" s="11">
        <v>19.53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9.25</v>
      </c>
      <c r="C16" s="69"/>
    </row>
    <row r="17" spans="1:3" ht="12.75">
      <c r="A17" s="1" t="s">
        <v>17</v>
      </c>
      <c r="B17" s="12">
        <v>3.2</v>
      </c>
      <c r="C17" s="69"/>
    </row>
    <row r="18" spans="1:3" ht="12.75">
      <c r="A18" t="s">
        <v>2</v>
      </c>
      <c r="B18" s="2">
        <f>SUM(B7:B17)</f>
        <v>154.01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7.35</v>
      </c>
      <c r="C21" s="69"/>
    </row>
    <row r="22" spans="1:3" ht="12.75">
      <c r="A22" s="1" t="s">
        <v>19</v>
      </c>
      <c r="B22" s="7">
        <v>22.84</v>
      </c>
      <c r="C22" s="69"/>
    </row>
    <row r="23" spans="1:3" ht="12.75">
      <c r="A23" s="1" t="s">
        <v>20</v>
      </c>
      <c r="B23" s="7">
        <v>12.61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92.8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246.81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84.38999999999999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0.10695138888888889</v>
      </c>
      <c r="C32" s="69"/>
    </row>
    <row r="33" spans="1:3" ht="12.75">
      <c r="A33" t="s">
        <v>23</v>
      </c>
      <c r="B33" s="13">
        <f>B25/B2</f>
        <v>0.06444444444444444</v>
      </c>
      <c r="C33" s="69"/>
    </row>
    <row r="34" spans="1:3" ht="12.75">
      <c r="A34" t="s">
        <v>27</v>
      </c>
      <c r="B34" s="13">
        <f>B27/B2</f>
        <v>0.17139583333333333</v>
      </c>
      <c r="C34" s="69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2" t="s">
        <v>30</v>
      </c>
    </row>
    <row r="2" spans="1:3" ht="12.75">
      <c r="A2" t="s">
        <v>29</v>
      </c>
      <c r="B2" s="73">
        <v>900</v>
      </c>
      <c r="C2" s="69"/>
    </row>
    <row r="3" spans="1:3" ht="12.75">
      <c r="A3" t="s">
        <v>149</v>
      </c>
      <c r="B3" s="74">
        <v>0.31</v>
      </c>
      <c r="C3" s="69"/>
    </row>
    <row r="4" spans="1:3" ht="12.75">
      <c r="A4" t="s">
        <v>28</v>
      </c>
      <c r="B4" s="2">
        <f>B2*B3</f>
        <v>279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24</v>
      </c>
      <c r="C7" s="69"/>
    </row>
    <row r="8" spans="1:3" ht="12.75">
      <c r="A8" s="1" t="s">
        <v>9</v>
      </c>
      <c r="B8" s="11">
        <v>20.1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6</v>
      </c>
      <c r="C10" s="69" t="s">
        <v>142</v>
      </c>
    </row>
    <row r="11" spans="1:3" ht="12.75">
      <c r="A11" s="1" t="s">
        <v>12</v>
      </c>
      <c r="B11" s="11">
        <v>25.89</v>
      </c>
      <c r="C11" s="69"/>
    </row>
    <row r="12" spans="1:3" ht="12.75">
      <c r="A12" s="1" t="s">
        <v>11</v>
      </c>
      <c r="B12" s="11">
        <v>20</v>
      </c>
      <c r="C12" s="71" t="s">
        <v>158</v>
      </c>
    </row>
    <row r="13" spans="1:3" ht="12.75">
      <c r="A13" s="1" t="s">
        <v>13</v>
      </c>
      <c r="B13" s="11">
        <v>9.58</v>
      </c>
      <c r="C13" s="69"/>
    </row>
    <row r="14" spans="1:3" ht="12.75">
      <c r="A14" s="1" t="s">
        <v>14</v>
      </c>
      <c r="B14" s="11">
        <v>18.32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2.66</v>
      </c>
      <c r="C17" s="69"/>
    </row>
    <row r="18" spans="1:3" ht="12.75">
      <c r="A18" t="s">
        <v>2</v>
      </c>
      <c r="B18" s="2">
        <f>SUM(B7:B17)</f>
        <v>128.05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7.22</v>
      </c>
      <c r="C21" s="69"/>
    </row>
    <row r="22" spans="1:3" ht="12.75">
      <c r="A22" s="1" t="s">
        <v>19</v>
      </c>
      <c r="B22" s="7">
        <v>20.89</v>
      </c>
      <c r="C22" s="69"/>
    </row>
    <row r="23" spans="1:3" ht="12.75">
      <c r="A23" s="1" t="s">
        <v>20</v>
      </c>
      <c r="B23" s="7">
        <v>12.88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90.99000000000001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219.04000000000002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59.95999999999998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0.14227777777777778</v>
      </c>
      <c r="C32" s="69"/>
    </row>
    <row r="33" spans="1:3" ht="12.75">
      <c r="A33" t="s">
        <v>23</v>
      </c>
      <c r="B33" s="13">
        <f>B25/B2</f>
        <v>0.10110000000000001</v>
      </c>
      <c r="C33" s="69"/>
    </row>
    <row r="34" spans="1:3" ht="12.75">
      <c r="A34" t="s">
        <v>27</v>
      </c>
      <c r="B34" s="13">
        <f>B27/B2</f>
        <v>0.2433777777777778</v>
      </c>
      <c r="C34" s="69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3" t="s">
        <v>0</v>
      </c>
      <c r="C1" s="72" t="s">
        <v>30</v>
      </c>
    </row>
    <row r="2" spans="1:3" ht="12.75">
      <c r="A2" t="s">
        <v>29</v>
      </c>
      <c r="B2" s="9">
        <v>950</v>
      </c>
      <c r="C2" s="69"/>
    </row>
    <row r="3" spans="1:3" ht="12.75">
      <c r="A3" t="s">
        <v>149</v>
      </c>
      <c r="B3" s="10">
        <v>0.213</v>
      </c>
      <c r="C3" s="69"/>
    </row>
    <row r="4" spans="1:3" ht="12.75">
      <c r="A4" t="s">
        <v>28</v>
      </c>
      <c r="B4" s="2">
        <f>B2*B3</f>
        <v>202.35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30</v>
      </c>
      <c r="C7" s="69"/>
    </row>
    <row r="8" spans="1:3" ht="12.75">
      <c r="A8" s="1" t="s">
        <v>9</v>
      </c>
      <c r="B8" s="11">
        <v>18.1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16.07</v>
      </c>
      <c r="C11" s="69"/>
    </row>
    <row r="12" spans="1:3" ht="12.75">
      <c r="A12" s="1" t="s">
        <v>11</v>
      </c>
      <c r="B12" s="11">
        <v>9.5</v>
      </c>
      <c r="C12" s="71" t="s">
        <v>159</v>
      </c>
    </row>
    <row r="13" spans="1:3" ht="12.75">
      <c r="A13" s="1" t="s">
        <v>13</v>
      </c>
      <c r="B13" s="11">
        <v>9.38</v>
      </c>
      <c r="C13" s="69"/>
    </row>
    <row r="14" spans="1:3" ht="12.75">
      <c r="A14" s="1" t="s">
        <v>14</v>
      </c>
      <c r="B14" s="11">
        <v>17.68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2.17</v>
      </c>
      <c r="C17" s="69"/>
    </row>
    <row r="18" spans="1:3" ht="12.75">
      <c r="A18" t="s">
        <v>2</v>
      </c>
      <c r="B18" s="2">
        <f>SUM(B7:B17)</f>
        <v>104.39999999999999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7.07</v>
      </c>
      <c r="C21" s="69"/>
    </row>
    <row r="22" spans="1:3" ht="12.75">
      <c r="A22" s="1" t="s">
        <v>19</v>
      </c>
      <c r="B22" s="7">
        <v>20.39</v>
      </c>
      <c r="C22" s="69"/>
    </row>
    <row r="23" spans="1:3" ht="12.75">
      <c r="A23" s="1" t="s">
        <v>20</v>
      </c>
      <c r="B23" s="7">
        <v>12.21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89.67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194.07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8.280000000000001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0.10989473684210525</v>
      </c>
      <c r="C32" s="69"/>
    </row>
    <row r="33" spans="1:3" ht="12.75">
      <c r="A33" t="s">
        <v>23</v>
      </c>
      <c r="B33" s="13">
        <f>B25/B2</f>
        <v>0.09438947368421052</v>
      </c>
      <c r="C33" s="69"/>
    </row>
    <row r="34" spans="1:3" ht="12.75">
      <c r="A34" t="s">
        <v>27</v>
      </c>
      <c r="B34" s="13">
        <f>B27/B2</f>
        <v>0.2042842105263158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3" t="s">
        <v>0</v>
      </c>
      <c r="C1" s="72" t="s">
        <v>30</v>
      </c>
    </row>
    <row r="2" spans="1:3" ht="12.75">
      <c r="A2" t="s">
        <v>29</v>
      </c>
      <c r="B2" s="9">
        <v>1300</v>
      </c>
      <c r="C2" s="69"/>
    </row>
    <row r="3" spans="1:3" ht="12.75">
      <c r="A3" t="s">
        <v>149</v>
      </c>
      <c r="B3" s="10">
        <v>0.065</v>
      </c>
      <c r="C3" s="69"/>
    </row>
    <row r="4" spans="1:3" ht="12.75">
      <c r="A4" t="s">
        <v>28</v>
      </c>
      <c r="B4" s="2">
        <f>B2*B3</f>
        <v>84.5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6.25</v>
      </c>
      <c r="C7" s="69"/>
    </row>
    <row r="8" spans="1:3" ht="12.75">
      <c r="A8" s="1" t="s">
        <v>9</v>
      </c>
      <c r="B8" s="11">
        <v>9.7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15.83</v>
      </c>
      <c r="C11" s="69"/>
    </row>
    <row r="12" spans="1:3" ht="12.75">
      <c r="A12" s="1" t="s">
        <v>11</v>
      </c>
      <c r="B12" s="11">
        <v>0</v>
      </c>
      <c r="C12" s="69"/>
    </row>
    <row r="13" spans="1:3" ht="12.75">
      <c r="A13" s="1" t="s">
        <v>13</v>
      </c>
      <c r="B13" s="11">
        <v>10</v>
      </c>
      <c r="C13" s="69"/>
    </row>
    <row r="14" spans="1:3" ht="12.75">
      <c r="A14" s="1" t="s">
        <v>14</v>
      </c>
      <c r="B14" s="11">
        <v>18.6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1.31</v>
      </c>
      <c r="C17" s="69"/>
    </row>
    <row r="18" spans="1:3" ht="12.75">
      <c r="A18" t="s">
        <v>2</v>
      </c>
      <c r="B18" s="2">
        <f>SUM(B7:B17)</f>
        <v>63.190000000000005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7.4</v>
      </c>
      <c r="C21" s="69"/>
    </row>
    <row r="22" spans="1:3" ht="12.75">
      <c r="A22" s="1" t="s">
        <v>19</v>
      </c>
      <c r="B22" s="7">
        <v>21.38</v>
      </c>
      <c r="C22" s="69"/>
    </row>
    <row r="23" spans="1:3" ht="12.75">
      <c r="A23" s="1" t="s">
        <v>20</v>
      </c>
      <c r="B23" s="7">
        <v>13.14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91.92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155.11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-70.61000000000001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13">
        <f>B18/B2</f>
        <v>0.04860769230769231</v>
      </c>
      <c r="C32" s="69"/>
    </row>
    <row r="33" spans="1:3" ht="12.75">
      <c r="A33" t="s">
        <v>23</v>
      </c>
      <c r="B33" s="13">
        <f>B25/B2</f>
        <v>0.0707076923076923</v>
      </c>
      <c r="C33" s="69"/>
    </row>
    <row r="34" spans="1:3" ht="12.75">
      <c r="A34" t="s">
        <v>27</v>
      </c>
      <c r="B34" s="13">
        <f>B27/B2</f>
        <v>0.11931538461538463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3" t="s">
        <v>0</v>
      </c>
      <c r="C1" s="72" t="s">
        <v>30</v>
      </c>
    </row>
    <row r="2" spans="1:3" ht="12.75">
      <c r="A2" t="s">
        <v>29</v>
      </c>
      <c r="B2" s="9">
        <v>50</v>
      </c>
      <c r="C2" s="69"/>
    </row>
    <row r="3" spans="1:3" ht="12.75">
      <c r="A3" t="s">
        <v>149</v>
      </c>
      <c r="B3" s="12">
        <v>4.43</v>
      </c>
      <c r="C3" s="69"/>
    </row>
    <row r="4" spans="1:3" ht="12.75">
      <c r="A4" t="s">
        <v>28</v>
      </c>
      <c r="B4" s="2">
        <f>B2*B3</f>
        <v>221.5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9.35</v>
      </c>
      <c r="C7" s="69"/>
    </row>
    <row r="8" spans="1:3" ht="12.75">
      <c r="A8" s="1" t="s">
        <v>9</v>
      </c>
      <c r="B8" s="11">
        <v>23.9</v>
      </c>
      <c r="C8" s="69"/>
    </row>
    <row r="9" spans="1:3" ht="12.75">
      <c r="A9" s="1" t="s">
        <v>24</v>
      </c>
      <c r="B9" s="11">
        <v>9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66.3</v>
      </c>
      <c r="C11" s="69"/>
    </row>
    <row r="12" spans="1:3" ht="12.75">
      <c r="A12" s="1" t="s">
        <v>11</v>
      </c>
      <c r="B12" s="11">
        <v>11.8</v>
      </c>
      <c r="C12" s="69"/>
    </row>
    <row r="13" spans="1:3" ht="12.75">
      <c r="A13" s="1" t="s">
        <v>13</v>
      </c>
      <c r="B13" s="11">
        <v>9.88</v>
      </c>
      <c r="C13" s="69"/>
    </row>
    <row r="14" spans="1:3" ht="12.75">
      <c r="A14" s="1" t="s">
        <v>14</v>
      </c>
      <c r="B14" s="11">
        <v>17.37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7.5</v>
      </c>
      <c r="C16" s="69"/>
    </row>
    <row r="17" spans="1:3" ht="12.75">
      <c r="A17" s="1" t="s">
        <v>17</v>
      </c>
      <c r="B17" s="12">
        <v>3.3</v>
      </c>
      <c r="C17" s="69"/>
    </row>
    <row r="18" spans="1:3" ht="12.75">
      <c r="A18" t="s">
        <v>2</v>
      </c>
      <c r="B18" s="2">
        <f>SUM(B7:B17)</f>
        <v>158.4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7.03</v>
      </c>
      <c r="C21" s="69"/>
    </row>
    <row r="22" spans="1:3" ht="12.75">
      <c r="A22" s="1" t="s">
        <v>19</v>
      </c>
      <c r="B22" s="7">
        <v>20.15</v>
      </c>
      <c r="C22" s="69"/>
    </row>
    <row r="23" spans="1:3" ht="12.75">
      <c r="A23" s="1" t="s">
        <v>20</v>
      </c>
      <c r="B23" s="7">
        <v>11.09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88.27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246.67000000000002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-25.170000000000016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3.168</v>
      </c>
      <c r="C32" s="69"/>
    </row>
    <row r="33" spans="1:3" ht="12.75">
      <c r="A33" t="s">
        <v>23</v>
      </c>
      <c r="B33" s="2">
        <f>B25/B2</f>
        <v>1.7653999999999999</v>
      </c>
      <c r="C33" s="69"/>
    </row>
    <row r="34" spans="1:3" ht="12.75">
      <c r="A34" t="s">
        <v>27</v>
      </c>
      <c r="B34" s="2">
        <f>B27/B2</f>
        <v>4.933400000000001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28125" style="0" customWidth="1"/>
    <col min="3" max="8" width="9.7109375" style="0" customWidth="1"/>
    <col min="9" max="12" width="8.421875" style="0" customWidth="1"/>
  </cols>
  <sheetData>
    <row r="1" spans="1:8" ht="12.75">
      <c r="A1" s="50"/>
      <c r="B1" s="51" t="s">
        <v>148</v>
      </c>
      <c r="C1" s="51" t="s">
        <v>69</v>
      </c>
      <c r="D1" s="51" t="s">
        <v>121</v>
      </c>
      <c r="E1" s="89" t="s">
        <v>77</v>
      </c>
      <c r="F1" s="51" t="s">
        <v>81</v>
      </c>
      <c r="G1" s="51" t="s">
        <v>82</v>
      </c>
      <c r="H1" s="52" t="s">
        <v>72</v>
      </c>
    </row>
    <row r="2" spans="1:8" ht="12.75">
      <c r="A2" s="53" t="s">
        <v>67</v>
      </c>
      <c r="B2" s="15" t="s">
        <v>68</v>
      </c>
      <c r="C2" s="15" t="s">
        <v>70</v>
      </c>
      <c r="D2" s="45" t="s">
        <v>122</v>
      </c>
      <c r="E2" s="90" t="s">
        <v>78</v>
      </c>
      <c r="F2" s="15" t="s">
        <v>78</v>
      </c>
      <c r="G2" s="15" t="s">
        <v>78</v>
      </c>
      <c r="H2" s="54" t="s">
        <v>71</v>
      </c>
    </row>
    <row r="3" spans="1:8" ht="12.75">
      <c r="A3" s="37" t="s">
        <v>52</v>
      </c>
      <c r="B3" s="46">
        <f>HRSW!B4</f>
        <v>231.44</v>
      </c>
      <c r="C3" s="46">
        <f>HRSW!B18</f>
        <v>153.23000000000002</v>
      </c>
      <c r="D3" s="16">
        <f>B3-C3</f>
        <v>78.20999999999998</v>
      </c>
      <c r="E3" s="18">
        <v>800</v>
      </c>
      <c r="F3" s="19">
        <f aca="true" t="shared" si="0" ref="F3:F20">B3*E3</f>
        <v>185152</v>
      </c>
      <c r="G3" s="19">
        <f aca="true" t="shared" si="1" ref="G3:G20">E3*C3</f>
        <v>122584.00000000001</v>
      </c>
      <c r="H3" s="30">
        <f>F3-G3</f>
        <v>62567.999999999985</v>
      </c>
    </row>
    <row r="4" spans="1:8" ht="12.75">
      <c r="A4" s="37" t="s">
        <v>53</v>
      </c>
      <c r="B4" s="46">
        <f>Durum!B4</f>
        <v>238.4</v>
      </c>
      <c r="C4" s="46">
        <f>Durum!B18</f>
        <v>165.45999999999998</v>
      </c>
      <c r="D4" s="16">
        <f aca="true" t="shared" si="2" ref="D4:D20">B4-C4</f>
        <v>72.94000000000003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20">F4-G4</f>
        <v>0</v>
      </c>
    </row>
    <row r="5" spans="1:8" ht="12.75">
      <c r="A5" s="37" t="s">
        <v>54</v>
      </c>
      <c r="B5" s="46">
        <f>Barley!B4</f>
        <v>277.86</v>
      </c>
      <c r="C5" s="46">
        <f>Barley!B18</f>
        <v>158.57000000000002</v>
      </c>
      <c r="D5" s="16">
        <f t="shared" si="2"/>
        <v>119.28999999999999</v>
      </c>
      <c r="E5" s="18">
        <v>600</v>
      </c>
      <c r="F5" s="19">
        <f t="shared" si="0"/>
        <v>166716</v>
      </c>
      <c r="G5" s="19">
        <f t="shared" si="1"/>
        <v>95142.00000000001</v>
      </c>
      <c r="H5" s="30">
        <f t="shared" si="3"/>
        <v>71573.99999999999</v>
      </c>
    </row>
    <row r="6" spans="1:8" ht="12.75">
      <c r="A6" s="37" t="s">
        <v>26</v>
      </c>
      <c r="B6" s="46">
        <f>Corn!B4</f>
        <v>360.5</v>
      </c>
      <c r="C6" s="46">
        <f>Corn!B18</f>
        <v>252.71999999999997</v>
      </c>
      <c r="D6" s="16">
        <f t="shared" si="2"/>
        <v>107.78000000000003</v>
      </c>
      <c r="E6" s="18">
        <v>0</v>
      </c>
      <c r="F6" s="19">
        <f t="shared" si="0"/>
        <v>0</v>
      </c>
      <c r="G6" s="19">
        <f t="shared" si="1"/>
        <v>0</v>
      </c>
      <c r="H6" s="30">
        <f t="shared" si="3"/>
        <v>0</v>
      </c>
    </row>
    <row r="7" spans="1:8" ht="12.75">
      <c r="A7" s="37" t="s">
        <v>25</v>
      </c>
      <c r="B7" s="46">
        <f>Soyb!B4</f>
        <v>243.35</v>
      </c>
      <c r="C7" s="46">
        <f>Soyb!B18</f>
        <v>136.82000000000002</v>
      </c>
      <c r="D7" s="16">
        <f t="shared" si="2"/>
        <v>106.52999999999997</v>
      </c>
      <c r="E7" s="18">
        <v>600</v>
      </c>
      <c r="F7" s="19">
        <f t="shared" si="0"/>
        <v>146010</v>
      </c>
      <c r="G7" s="19">
        <f t="shared" si="1"/>
        <v>82092.00000000001</v>
      </c>
      <c r="H7" s="30">
        <f t="shared" si="3"/>
        <v>63917.999999999985</v>
      </c>
    </row>
    <row r="8" spans="1:8" ht="12.75">
      <c r="A8" s="37" t="s">
        <v>86</v>
      </c>
      <c r="B8" s="46">
        <f>Drybean!B4</f>
        <v>356.4</v>
      </c>
      <c r="C8" s="46">
        <f>Drybean!B18</f>
        <v>230.70000000000005</v>
      </c>
      <c r="D8" s="16">
        <f t="shared" si="2"/>
        <v>125.69999999999993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37" t="s">
        <v>55</v>
      </c>
      <c r="B9" s="46">
        <f>Oil_SF!B4</f>
        <v>232.36</v>
      </c>
      <c r="C9" s="46">
        <f>Oil_SF!B18</f>
        <v>161.79</v>
      </c>
      <c r="D9" s="16">
        <f t="shared" si="2"/>
        <v>70.57000000000002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37" t="s">
        <v>56</v>
      </c>
      <c r="B10" s="46">
        <f>Conf_SF!B4</f>
        <v>299.59999999999997</v>
      </c>
      <c r="C10" s="46">
        <f>Conf_SF!B18</f>
        <v>190.67</v>
      </c>
      <c r="D10" s="16">
        <f t="shared" si="2"/>
        <v>108.92999999999998</v>
      </c>
      <c r="E10" s="18">
        <v>200</v>
      </c>
      <c r="F10" s="19">
        <f t="shared" si="0"/>
        <v>59919.99999999999</v>
      </c>
      <c r="G10" s="19">
        <f t="shared" si="1"/>
        <v>38134</v>
      </c>
      <c r="H10" s="30">
        <f t="shared" si="3"/>
        <v>21785.999999999993</v>
      </c>
    </row>
    <row r="11" spans="1:8" ht="12.75">
      <c r="A11" s="37" t="s">
        <v>57</v>
      </c>
      <c r="B11" s="46">
        <f>Canola!B4</f>
        <v>248.64</v>
      </c>
      <c r="C11" s="46">
        <f>Canola!B18</f>
        <v>187.51</v>
      </c>
      <c r="D11" s="16">
        <f t="shared" si="2"/>
        <v>61.129999999999995</v>
      </c>
      <c r="E11" s="18">
        <v>0</v>
      </c>
      <c r="F11" s="19">
        <f t="shared" si="0"/>
        <v>0</v>
      </c>
      <c r="G11" s="19">
        <f t="shared" si="1"/>
        <v>0</v>
      </c>
      <c r="H11" s="30">
        <f t="shared" si="3"/>
        <v>0</v>
      </c>
    </row>
    <row r="12" spans="1:8" ht="12.75">
      <c r="A12" s="37" t="s">
        <v>58</v>
      </c>
      <c r="B12" s="46">
        <f>Flax!B4</f>
        <v>175.12</v>
      </c>
      <c r="C12" s="46">
        <f>Flax!B18</f>
        <v>106.21</v>
      </c>
      <c r="D12" s="16">
        <f t="shared" si="2"/>
        <v>68.91000000000001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37" t="s">
        <v>61</v>
      </c>
      <c r="B13" s="46">
        <f>Peas!B4</f>
        <v>263.21999999999997</v>
      </c>
      <c r="C13" s="46">
        <f>Peas!B18</f>
        <v>138.03</v>
      </c>
      <c r="D13" s="16">
        <f t="shared" si="2"/>
        <v>125.18999999999997</v>
      </c>
      <c r="E13" s="18">
        <v>0</v>
      </c>
      <c r="F13" s="19">
        <f t="shared" si="0"/>
        <v>0</v>
      </c>
      <c r="G13" s="19">
        <f t="shared" si="1"/>
        <v>0</v>
      </c>
      <c r="H13" s="30">
        <f t="shared" si="3"/>
        <v>0</v>
      </c>
    </row>
    <row r="14" spans="1:8" ht="12.75">
      <c r="A14" s="37" t="s">
        <v>62</v>
      </c>
      <c r="B14" s="46">
        <f>Oats!B4</f>
        <v>158.01</v>
      </c>
      <c r="C14" s="46">
        <f>Oats!B18</f>
        <v>109.89</v>
      </c>
      <c r="D14" s="16">
        <f t="shared" si="2"/>
        <v>48.11999999999999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37" t="s">
        <v>63</v>
      </c>
      <c r="B15" s="46">
        <f>Lentil!B4</f>
        <v>331.2</v>
      </c>
      <c r="C15" s="46">
        <f>Lentil!B18</f>
        <v>154.01</v>
      </c>
      <c r="D15" s="16">
        <f t="shared" si="2"/>
        <v>177.19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37" t="s">
        <v>59</v>
      </c>
      <c r="B16" s="46">
        <f>Mustard!B4</f>
        <v>279</v>
      </c>
      <c r="C16" s="46">
        <f>Mustard!B18</f>
        <v>128.05</v>
      </c>
      <c r="D16" s="16">
        <f t="shared" si="2"/>
        <v>150.95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37" t="s">
        <v>60</v>
      </c>
      <c r="B17" s="46">
        <f>Buckwht!B4</f>
        <v>202.35</v>
      </c>
      <c r="C17" s="46">
        <f>Buckwht!B18</f>
        <v>104.39999999999999</v>
      </c>
      <c r="D17" s="16">
        <f t="shared" si="2"/>
        <v>97.95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7" t="s">
        <v>64</v>
      </c>
      <c r="B18" s="46">
        <f>Millet!B4</f>
        <v>84.5</v>
      </c>
      <c r="C18" s="46">
        <f>Millet!B18</f>
        <v>63.190000000000005</v>
      </c>
      <c r="D18" s="16">
        <f t="shared" si="2"/>
        <v>21.309999999999995</v>
      </c>
      <c r="E18" s="18">
        <v>0</v>
      </c>
      <c r="F18" s="19">
        <f t="shared" si="0"/>
        <v>0</v>
      </c>
      <c r="G18" s="19">
        <f t="shared" si="1"/>
        <v>0</v>
      </c>
      <c r="H18" s="30">
        <f t="shared" si="3"/>
        <v>0</v>
      </c>
    </row>
    <row r="19" spans="1:8" ht="12.75">
      <c r="A19" s="37" t="s">
        <v>65</v>
      </c>
      <c r="B19" s="46">
        <f>'Wint.Wht'!B4</f>
        <v>221.5</v>
      </c>
      <c r="C19" s="46">
        <f>'Wint.Wht'!B18</f>
        <v>158.4</v>
      </c>
      <c r="D19" s="16">
        <f t="shared" si="2"/>
        <v>63.099999999999994</v>
      </c>
      <c r="E19" s="18">
        <v>0</v>
      </c>
      <c r="F19" s="19">
        <f t="shared" si="0"/>
        <v>0</v>
      </c>
      <c r="G19" s="19">
        <f t="shared" si="1"/>
        <v>0</v>
      </c>
      <c r="H19" s="30">
        <f t="shared" si="3"/>
        <v>0</v>
      </c>
    </row>
    <row r="20" spans="1:8" ht="12.75">
      <c r="A20" s="37" t="s">
        <v>66</v>
      </c>
      <c r="B20" s="46">
        <f>Rye!B4</f>
        <v>190.52</v>
      </c>
      <c r="C20" s="46">
        <f>Rye!B18</f>
        <v>119.65999999999998</v>
      </c>
      <c r="D20" s="16">
        <f t="shared" si="2"/>
        <v>70.86000000000003</v>
      </c>
      <c r="E20" s="18">
        <v>0</v>
      </c>
      <c r="F20" s="19">
        <f t="shared" si="0"/>
        <v>0</v>
      </c>
      <c r="G20" s="19">
        <f t="shared" si="1"/>
        <v>0</v>
      </c>
      <c r="H20" s="30">
        <f t="shared" si="3"/>
        <v>0</v>
      </c>
    </row>
    <row r="21" spans="1:8" ht="12.75">
      <c r="A21" s="33" t="s">
        <v>83</v>
      </c>
      <c r="B21" s="14"/>
      <c r="C21" s="14"/>
      <c r="D21" s="14"/>
      <c r="E21" s="20">
        <f>SUM(E3:E20)</f>
        <v>2200</v>
      </c>
      <c r="F21" s="20">
        <f>SUM(F3:F20)</f>
        <v>557798</v>
      </c>
      <c r="G21" s="20">
        <f>SUM(G3:G20)</f>
        <v>337952.00000000006</v>
      </c>
      <c r="H21" s="34">
        <f>SUM(H3:H20)</f>
        <v>219845.99999999994</v>
      </c>
    </row>
    <row r="22" spans="1:7" ht="12.75">
      <c r="A22" s="4"/>
      <c r="B22" s="4"/>
      <c r="C22" s="4"/>
      <c r="D22" s="4"/>
      <c r="E22" s="16"/>
      <c r="F22" s="16"/>
      <c r="G22" s="16"/>
    </row>
    <row r="23" spans="1:8" ht="12.75">
      <c r="A23" s="3"/>
      <c r="B23" s="3"/>
      <c r="C23" s="81" t="s">
        <v>51</v>
      </c>
      <c r="D23" s="81"/>
      <c r="E23" s="81"/>
      <c r="F23" s="3"/>
      <c r="G23" s="3"/>
      <c r="H23" s="3"/>
    </row>
    <row r="24" spans="1:8" ht="12.75">
      <c r="A24" s="60" t="s">
        <v>79</v>
      </c>
      <c r="B24" s="61"/>
      <c r="C24" s="61"/>
      <c r="D24" s="62"/>
      <c r="E24" s="61" t="s">
        <v>80</v>
      </c>
      <c r="F24" s="61"/>
      <c r="G24" s="61"/>
      <c r="H24" s="55"/>
    </row>
    <row r="25" spans="1:8" ht="12.75">
      <c r="A25" s="82" t="s">
        <v>28</v>
      </c>
      <c r="B25" s="83"/>
      <c r="C25" s="19">
        <f>F21</f>
        <v>557798</v>
      </c>
      <c r="D25" s="4"/>
      <c r="E25" s="83" t="s">
        <v>74</v>
      </c>
      <c r="F25" s="83"/>
      <c r="G25" s="19">
        <f>G21</f>
        <v>337952.00000000006</v>
      </c>
      <c r="H25" s="56"/>
    </row>
    <row r="26" spans="1:8" ht="12.75">
      <c r="A26" s="88" t="s">
        <v>164</v>
      </c>
      <c r="B26" s="84"/>
      <c r="C26" s="18">
        <v>0</v>
      </c>
      <c r="D26" s="63" t="s">
        <v>76</v>
      </c>
      <c r="E26" s="84" t="s">
        <v>124</v>
      </c>
      <c r="F26" s="84"/>
      <c r="G26" s="18">
        <v>48100</v>
      </c>
      <c r="H26" s="64" t="s">
        <v>76</v>
      </c>
    </row>
    <row r="27" spans="1:11" ht="12.75">
      <c r="A27" s="79"/>
      <c r="B27" s="80"/>
      <c r="C27" s="18">
        <v>0</v>
      </c>
      <c r="D27" s="4"/>
      <c r="E27" s="84" t="s">
        <v>73</v>
      </c>
      <c r="F27" s="84"/>
      <c r="G27" s="18">
        <v>110000</v>
      </c>
      <c r="H27" s="58"/>
      <c r="K27" s="65"/>
    </row>
    <row r="28" spans="1:8" ht="12.75">
      <c r="A28" s="79"/>
      <c r="B28" s="80"/>
      <c r="C28" s="18">
        <v>0</v>
      </c>
      <c r="D28" s="4"/>
      <c r="E28" s="84" t="s">
        <v>125</v>
      </c>
      <c r="F28" s="84"/>
      <c r="G28" s="18">
        <v>0</v>
      </c>
      <c r="H28" s="58"/>
    </row>
    <row r="29" spans="1:8" ht="12.75">
      <c r="A29" s="79"/>
      <c r="B29" s="80"/>
      <c r="C29" s="18">
        <v>0</v>
      </c>
      <c r="D29" s="4"/>
      <c r="E29" s="84" t="s">
        <v>75</v>
      </c>
      <c r="F29" s="84"/>
      <c r="G29" s="18">
        <v>0</v>
      </c>
      <c r="H29" s="58"/>
    </row>
    <row r="30" spans="1:8" ht="12.75">
      <c r="A30" s="79"/>
      <c r="B30" s="80"/>
      <c r="C30" s="18">
        <v>0</v>
      </c>
      <c r="D30" s="4"/>
      <c r="E30" s="80" t="s">
        <v>162</v>
      </c>
      <c r="F30" s="80"/>
      <c r="G30" s="18">
        <v>0</v>
      </c>
      <c r="H30" s="58"/>
    </row>
    <row r="31" spans="1:8" ht="12.75">
      <c r="A31" s="79"/>
      <c r="B31" s="80"/>
      <c r="C31" s="18">
        <v>0</v>
      </c>
      <c r="D31" s="4"/>
      <c r="E31" s="80"/>
      <c r="F31" s="80"/>
      <c r="G31" s="18">
        <v>0</v>
      </c>
      <c r="H31" s="58"/>
    </row>
    <row r="32" spans="1:8" ht="12.75">
      <c r="A32" s="79" t="s">
        <v>85</v>
      </c>
      <c r="B32" s="80"/>
      <c r="C32" s="22">
        <v>0</v>
      </c>
      <c r="D32" s="57"/>
      <c r="E32" s="80" t="s">
        <v>84</v>
      </c>
      <c r="F32" s="80"/>
      <c r="G32" s="22">
        <v>13900</v>
      </c>
      <c r="H32" s="58"/>
    </row>
    <row r="33" spans="1:8" ht="12.75">
      <c r="A33" s="37" t="s">
        <v>72</v>
      </c>
      <c r="B33" s="4"/>
      <c r="C33" s="19">
        <f>SUM(C25:C32)</f>
        <v>557798</v>
      </c>
      <c r="D33" s="4"/>
      <c r="E33" s="4" t="s">
        <v>72</v>
      </c>
      <c r="F33" s="4"/>
      <c r="G33" s="28">
        <f>SUM(G25:G32)</f>
        <v>509952.00000000006</v>
      </c>
      <c r="H33" s="56"/>
    </row>
    <row r="34" spans="1:8" ht="12.75">
      <c r="A34" s="38" t="s">
        <v>123</v>
      </c>
      <c r="B34" s="3"/>
      <c r="C34" s="3"/>
      <c r="D34" s="3"/>
      <c r="E34" s="3"/>
      <c r="F34" s="3"/>
      <c r="G34" s="66">
        <f>C33-G33</f>
        <v>47845.99999999994</v>
      </c>
      <c r="H34" s="59"/>
    </row>
    <row r="35" ht="12.75">
      <c r="G35" s="6"/>
    </row>
    <row r="36" spans="1:8" ht="12.75">
      <c r="A36" s="49" t="s">
        <v>143</v>
      </c>
      <c r="B36" s="85"/>
      <c r="C36" s="85"/>
      <c r="D36" s="85"/>
      <c r="E36" s="85"/>
      <c r="F36" s="67" t="s">
        <v>134</v>
      </c>
      <c r="G36" s="86"/>
      <c r="H36" s="86"/>
    </row>
    <row r="37" spans="3:6" ht="12.75">
      <c r="C37" s="47"/>
      <c r="D37" s="47"/>
      <c r="E37" s="47"/>
      <c r="F37" s="47"/>
    </row>
    <row r="38" spans="1:12" ht="12.75">
      <c r="A38" t="s">
        <v>30</v>
      </c>
      <c r="B38" s="87" t="s">
        <v>135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40" ht="12.75">
      <c r="A40" t="s">
        <v>126</v>
      </c>
    </row>
    <row r="41" spans="1:12" ht="12.75">
      <c r="A41" s="25" t="s">
        <v>87</v>
      </c>
      <c r="B41" s="26" t="s">
        <v>88</v>
      </c>
      <c r="C41" s="26" t="s">
        <v>89</v>
      </c>
      <c r="D41" s="26" t="s">
        <v>90</v>
      </c>
      <c r="E41" s="26" t="s">
        <v>91</v>
      </c>
      <c r="F41" s="26" t="s">
        <v>92</v>
      </c>
      <c r="G41" s="26" t="s">
        <v>93</v>
      </c>
      <c r="H41" s="26" t="s">
        <v>94</v>
      </c>
      <c r="I41" s="26" t="s">
        <v>95</v>
      </c>
      <c r="J41" s="26" t="s">
        <v>96</v>
      </c>
      <c r="K41" s="26" t="s">
        <v>97</v>
      </c>
      <c r="L41" s="27" t="s">
        <v>98</v>
      </c>
    </row>
    <row r="42" spans="1:12" ht="12.75">
      <c r="A42" s="36" t="s">
        <v>52</v>
      </c>
      <c r="B42" s="28">
        <f>$E3*HRSW!$B7</f>
        <v>12584</v>
      </c>
      <c r="C42" s="28">
        <f>$E3*HRSW!$B8</f>
        <v>20960</v>
      </c>
      <c r="D42" s="28">
        <f>$E3*HRSW!$B9</f>
        <v>7200</v>
      </c>
      <c r="E42" s="28">
        <f>$E3*HRSW!$B10</f>
        <v>0</v>
      </c>
      <c r="F42" s="28">
        <f>$E3*HRSW!$B11</f>
        <v>45328</v>
      </c>
      <c r="G42" s="28">
        <f>$E3*HRSW!$B12</f>
        <v>9040</v>
      </c>
      <c r="H42" s="28">
        <f>$E3*HRSW!$B13</f>
        <v>8328</v>
      </c>
      <c r="I42" s="28">
        <f>$E3*HRSW!$B14</f>
        <v>15391.999999999998</v>
      </c>
      <c r="J42" s="28">
        <f>$E3*HRSW!$B15</f>
        <v>0</v>
      </c>
      <c r="K42" s="28">
        <f>$E3*HRSW!$B16</f>
        <v>1200</v>
      </c>
      <c r="L42" s="29">
        <f>$E3*HRSW!$B17</f>
        <v>2552</v>
      </c>
    </row>
    <row r="43" spans="1:12" ht="12.75">
      <c r="A43" s="37" t="s">
        <v>53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37" t="s">
        <v>54</v>
      </c>
      <c r="B44" s="19">
        <f>$E5*Barley!$B7</f>
        <v>8160</v>
      </c>
      <c r="C44" s="19">
        <f>$E5*Barley!$B8</f>
        <v>14220</v>
      </c>
      <c r="D44" s="19">
        <f>$E5*Barley!$B9</f>
        <v>10200</v>
      </c>
      <c r="E44" s="19">
        <f>$E5*Barley!$B10</f>
        <v>0</v>
      </c>
      <c r="F44" s="19">
        <f>$E5*Barley!$B11</f>
        <v>31206</v>
      </c>
      <c r="G44" s="19">
        <f>$E5*Barley!$B12</f>
        <v>9900</v>
      </c>
      <c r="H44" s="19">
        <f>$E5*Barley!$B13</f>
        <v>6768</v>
      </c>
      <c r="I44" s="19">
        <f>$E5*Barley!$B14</f>
        <v>11808</v>
      </c>
      <c r="J44" s="19">
        <f>$E5*Barley!$B15</f>
        <v>0</v>
      </c>
      <c r="K44" s="19">
        <f>$E5*Barley!$B16</f>
        <v>900</v>
      </c>
      <c r="L44" s="30">
        <f>$E5*Barley!$B17</f>
        <v>1980</v>
      </c>
    </row>
    <row r="45" spans="1:12" ht="12.75">
      <c r="A45" s="37" t="s">
        <v>26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0">
        <f>$E6*Corn!$B17</f>
        <v>0</v>
      </c>
    </row>
    <row r="46" spans="1:12" ht="12.75">
      <c r="A46" s="37" t="s">
        <v>25</v>
      </c>
      <c r="B46" s="19">
        <f>$E7*Soyb!$B7</f>
        <v>39450</v>
      </c>
      <c r="C46" s="19">
        <f>$E7*Soyb!$B8</f>
        <v>12000</v>
      </c>
      <c r="D46" s="19">
        <f>$E7*Soyb!$B9</f>
        <v>0</v>
      </c>
      <c r="E46" s="19">
        <f>$E7*Soyb!$B10</f>
        <v>0</v>
      </c>
      <c r="F46" s="19">
        <f>$E7*Soyb!$B11</f>
        <v>4572</v>
      </c>
      <c r="G46" s="19">
        <f>$E7*Soyb!$B12</f>
        <v>6720</v>
      </c>
      <c r="H46" s="19">
        <f>$E7*Soyb!$B13</f>
        <v>4956</v>
      </c>
      <c r="I46" s="19">
        <f>$E7*Soyb!$B14</f>
        <v>9834</v>
      </c>
      <c r="J46" s="19">
        <f>$E7*Soyb!$B15</f>
        <v>0</v>
      </c>
      <c r="K46" s="19">
        <f>$E7*Soyb!$B16</f>
        <v>2850</v>
      </c>
      <c r="L46" s="30">
        <f>$E7*Soyb!$B17</f>
        <v>1710</v>
      </c>
    </row>
    <row r="47" spans="1:12" ht="12.75">
      <c r="A47" s="37" t="s">
        <v>86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37" t="s">
        <v>55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37" t="s">
        <v>56</v>
      </c>
      <c r="B49" s="19">
        <f>$E10*Conf_SF!$B7</f>
        <v>9000</v>
      </c>
      <c r="C49" s="19">
        <f>$E10*Conf_SF!$B8</f>
        <v>7059.999999999999</v>
      </c>
      <c r="D49" s="19">
        <f>$E10*Conf_SF!$B9</f>
        <v>0</v>
      </c>
      <c r="E49" s="19">
        <f>$E10*Conf_SF!$B10</f>
        <v>2000</v>
      </c>
      <c r="F49" s="19">
        <f>$E10*Conf_SF!$B11</f>
        <v>6290</v>
      </c>
      <c r="G49" s="19">
        <f>$E10*Conf_SF!$B12</f>
        <v>2700</v>
      </c>
      <c r="H49" s="19">
        <f>$E10*Conf_SF!$B13</f>
        <v>2174</v>
      </c>
      <c r="I49" s="19">
        <f>$E10*Conf_SF!$B14</f>
        <v>3776</v>
      </c>
      <c r="J49" s="19">
        <f>$E10*Conf_SF!$B15</f>
        <v>840</v>
      </c>
      <c r="K49" s="19">
        <f>$E10*Conf_SF!$B16</f>
        <v>3500</v>
      </c>
      <c r="L49" s="30">
        <f>$E10*Conf_SF!$B17</f>
        <v>794</v>
      </c>
    </row>
    <row r="50" spans="1:12" ht="12.75">
      <c r="A50" s="37" t="s">
        <v>57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30">
        <f>$E11*Canola!$B17</f>
        <v>0</v>
      </c>
    </row>
    <row r="51" spans="1:12" ht="12.75">
      <c r="A51" s="37" t="s">
        <v>58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37" t="s">
        <v>61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30">
        <f>$E13*Peas!$B17</f>
        <v>0</v>
      </c>
    </row>
    <row r="53" spans="1:12" ht="12.75">
      <c r="A53" s="37" t="s">
        <v>62</v>
      </c>
      <c r="B53" s="31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30">
        <f>$E14*Oats!$B17</f>
        <v>0</v>
      </c>
    </row>
    <row r="54" spans="1:12" ht="12.75">
      <c r="A54" s="37" t="s">
        <v>63</v>
      </c>
      <c r="B54" s="31">
        <f>$E15*Lentil!$B7</f>
        <v>0</v>
      </c>
      <c r="C54" s="31">
        <f>$E15*Lentil!$B8</f>
        <v>0</v>
      </c>
      <c r="D54" s="31">
        <f>$E15*Lentil!$B9</f>
        <v>0</v>
      </c>
      <c r="E54" s="31">
        <f>$E15*Lentil!$B10</f>
        <v>0</v>
      </c>
      <c r="F54" s="31">
        <f>$E15*Lentil!$B11</f>
        <v>0</v>
      </c>
      <c r="G54" s="31">
        <f>$E15*Lentil!$B12</f>
        <v>0</v>
      </c>
      <c r="H54" s="31">
        <f>$E15*Lentil!$B13</f>
        <v>0</v>
      </c>
      <c r="I54" s="31">
        <f>$E15*Lentil!$B14</f>
        <v>0</v>
      </c>
      <c r="J54" s="31">
        <f>$E15*Lentil!$B15</f>
        <v>0</v>
      </c>
      <c r="K54" s="31">
        <f>$E15*Lentil!$B16</f>
        <v>0</v>
      </c>
      <c r="L54" s="32">
        <f>$E15*Lentil!$B17</f>
        <v>0</v>
      </c>
    </row>
    <row r="55" spans="1:12" ht="12.75">
      <c r="A55" s="37" t="s">
        <v>59</v>
      </c>
      <c r="B55" s="31">
        <f>$E16*Mustard!$B7</f>
        <v>0</v>
      </c>
      <c r="C55" s="31">
        <f>$E16*Mustard!$B8</f>
        <v>0</v>
      </c>
      <c r="D55" s="31">
        <f>$E16*Mustard!$B9</f>
        <v>0</v>
      </c>
      <c r="E55" s="31">
        <f>$E16*Mustard!$B10</f>
        <v>0</v>
      </c>
      <c r="F55" s="31">
        <f>$E16*Mustard!$B11</f>
        <v>0</v>
      </c>
      <c r="G55" s="31">
        <f>$E16*Mustard!$B12</f>
        <v>0</v>
      </c>
      <c r="H55" s="31">
        <f>$E16*Mustard!$B13</f>
        <v>0</v>
      </c>
      <c r="I55" s="31">
        <f>$E16*Mustard!$B14</f>
        <v>0</v>
      </c>
      <c r="J55" s="31">
        <f>$E16*Mustard!$B15</f>
        <v>0</v>
      </c>
      <c r="K55" s="31">
        <f>$E16*Mustard!$B16</f>
        <v>0</v>
      </c>
      <c r="L55" s="32">
        <f>$E16*Mustard!$B17</f>
        <v>0</v>
      </c>
    </row>
    <row r="56" spans="1:12" ht="12.75">
      <c r="A56" s="37" t="s">
        <v>60</v>
      </c>
      <c r="B56" s="31">
        <f>$E17*Buckwht!$B7</f>
        <v>0</v>
      </c>
      <c r="C56" s="31">
        <f>$E17*Buckwht!$B8</f>
        <v>0</v>
      </c>
      <c r="D56" s="31">
        <f>$E17*Buckwht!$B9</f>
        <v>0</v>
      </c>
      <c r="E56" s="31">
        <f>$E17*Buckwht!$B10</f>
        <v>0</v>
      </c>
      <c r="F56" s="31">
        <f>$E17*Buckwht!$B11</f>
        <v>0</v>
      </c>
      <c r="G56" s="31">
        <f>$E17*Buckwht!$B12</f>
        <v>0</v>
      </c>
      <c r="H56" s="31">
        <f>$E17*Buckwht!$B13</f>
        <v>0</v>
      </c>
      <c r="I56" s="31">
        <f>$E17*Buckwht!$B14</f>
        <v>0</v>
      </c>
      <c r="J56" s="31">
        <f>$E17*Buckwht!$B15</f>
        <v>0</v>
      </c>
      <c r="K56" s="31">
        <f>$E17*Buckwht!$B16</f>
        <v>0</v>
      </c>
      <c r="L56" s="32">
        <f>$E17*Buckwht!$B17</f>
        <v>0</v>
      </c>
    </row>
    <row r="57" spans="1:12" ht="12.75">
      <c r="A57" s="37" t="s">
        <v>64</v>
      </c>
      <c r="B57" s="31">
        <f>$E18*Millet!$B7</f>
        <v>0</v>
      </c>
      <c r="C57" s="31">
        <f>$E18*Millet!$B8</f>
        <v>0</v>
      </c>
      <c r="D57" s="31">
        <f>$E18*Millet!$B9</f>
        <v>0</v>
      </c>
      <c r="E57" s="31">
        <f>$E18*Millet!$B10</f>
        <v>0</v>
      </c>
      <c r="F57" s="31">
        <f>$E18*Millet!$B11</f>
        <v>0</v>
      </c>
      <c r="G57" s="31">
        <f>$E18*Millet!$B12</f>
        <v>0</v>
      </c>
      <c r="H57" s="31">
        <f>$E18*Millet!$B13</f>
        <v>0</v>
      </c>
      <c r="I57" s="31">
        <f>$E18*Millet!$B14</f>
        <v>0</v>
      </c>
      <c r="J57" s="31">
        <f>$E18*Millet!$B15</f>
        <v>0</v>
      </c>
      <c r="K57" s="31">
        <f>$E18*Millet!$B16</f>
        <v>0</v>
      </c>
      <c r="L57" s="32">
        <f>$E18*Millet!$B17</f>
        <v>0</v>
      </c>
    </row>
    <row r="58" spans="1:12" ht="12.75">
      <c r="A58" s="37" t="s">
        <v>65</v>
      </c>
      <c r="B58" s="31">
        <f>$E19*'Wint.Wht'!$B7</f>
        <v>0</v>
      </c>
      <c r="C58" s="31">
        <f>$E19*'Wint.Wht'!$B8</f>
        <v>0</v>
      </c>
      <c r="D58" s="31">
        <f>$E19*'Wint.Wht'!$B9</f>
        <v>0</v>
      </c>
      <c r="E58" s="31">
        <f>$E19*'Wint.Wht'!$B10</f>
        <v>0</v>
      </c>
      <c r="F58" s="31">
        <f>$E19*'Wint.Wht'!$B11</f>
        <v>0</v>
      </c>
      <c r="G58" s="31">
        <f>$E19*'Wint.Wht'!$B12</f>
        <v>0</v>
      </c>
      <c r="H58" s="31">
        <f>$E19*'Wint.Wht'!$B13</f>
        <v>0</v>
      </c>
      <c r="I58" s="31">
        <f>$E19*'Wint.Wht'!$B14</f>
        <v>0</v>
      </c>
      <c r="J58" s="31">
        <f>$E19*'Wint.Wht'!$B15</f>
        <v>0</v>
      </c>
      <c r="K58" s="31">
        <f>$E19*'Wint.Wht'!$B16</f>
        <v>0</v>
      </c>
      <c r="L58" s="32">
        <f>$E19*'Wint.Wht'!$B17</f>
        <v>0</v>
      </c>
    </row>
    <row r="59" spans="1:12" ht="12.75">
      <c r="A59" s="38" t="s">
        <v>66</v>
      </c>
      <c r="B59" s="31">
        <f>$E20*Rye!$B7</f>
        <v>0</v>
      </c>
      <c r="C59" s="31">
        <f>$E20*Rye!$B8</f>
        <v>0</v>
      </c>
      <c r="D59" s="31">
        <f>$E20*Rye!$B9</f>
        <v>0</v>
      </c>
      <c r="E59" s="31">
        <f>$E20*Rye!$B10</f>
        <v>0</v>
      </c>
      <c r="F59" s="31">
        <f>$E20*Rye!$B11</f>
        <v>0</v>
      </c>
      <c r="G59" s="31">
        <f>$E20*Rye!$B12</f>
        <v>0</v>
      </c>
      <c r="H59" s="31">
        <f>$E20*Rye!$B13</f>
        <v>0</v>
      </c>
      <c r="I59" s="31">
        <f>$E20*Rye!$B14</f>
        <v>0</v>
      </c>
      <c r="J59" s="31">
        <f>$E20*Rye!$B15</f>
        <v>0</v>
      </c>
      <c r="K59" s="31">
        <f>$E20*Rye!$B16</f>
        <v>0</v>
      </c>
      <c r="L59" s="32">
        <f>$E20*Rye!$B17</f>
        <v>0</v>
      </c>
    </row>
    <row r="60" spans="1:12" ht="12.75">
      <c r="A60" s="33" t="s">
        <v>83</v>
      </c>
      <c r="B60" s="20">
        <f>SUM(B42:B59)</f>
        <v>69194</v>
      </c>
      <c r="C60" s="20">
        <f aca="true" t="shared" si="4" ref="C60:L60">SUM(C42:C59)</f>
        <v>54240</v>
      </c>
      <c r="D60" s="20">
        <f t="shared" si="4"/>
        <v>17400</v>
      </c>
      <c r="E60" s="20">
        <f t="shared" si="4"/>
        <v>2000</v>
      </c>
      <c r="F60" s="20">
        <f t="shared" si="4"/>
        <v>87396</v>
      </c>
      <c r="G60" s="20">
        <f t="shared" si="4"/>
        <v>28360</v>
      </c>
      <c r="H60" s="20">
        <f t="shared" si="4"/>
        <v>22226</v>
      </c>
      <c r="I60" s="20">
        <f t="shared" si="4"/>
        <v>40810</v>
      </c>
      <c r="J60" s="20">
        <f t="shared" si="4"/>
        <v>840</v>
      </c>
      <c r="K60" s="20">
        <f t="shared" si="4"/>
        <v>8450</v>
      </c>
      <c r="L60" s="34">
        <f t="shared" si="4"/>
        <v>7036</v>
      </c>
    </row>
    <row r="61" spans="1:12" ht="12.75">
      <c r="A61" s="33" t="s">
        <v>99</v>
      </c>
      <c r="B61" s="20"/>
      <c r="C61" s="34"/>
      <c r="D61" s="35">
        <f>SUM(B60:L60)</f>
        <v>337952</v>
      </c>
      <c r="E61" s="21"/>
      <c r="F61" s="21"/>
      <c r="G61" s="21"/>
      <c r="H61" s="21"/>
      <c r="I61" s="21"/>
      <c r="J61" s="21"/>
      <c r="K61" s="21"/>
      <c r="L61" s="21"/>
    </row>
  </sheetData>
  <sheetProtection sheet="1" objects="1" scenarios="1"/>
  <mergeCells count="20">
    <mergeCell ref="A32:B32"/>
    <mergeCell ref="E32:F32"/>
    <mergeCell ref="B36:E36"/>
    <mergeCell ref="G36:H36"/>
    <mergeCell ref="B38:L38"/>
    <mergeCell ref="E28:F28"/>
    <mergeCell ref="A29:B29"/>
    <mergeCell ref="E29:F29"/>
    <mergeCell ref="A30:B30"/>
    <mergeCell ref="E30:F30"/>
    <mergeCell ref="A31:B31"/>
    <mergeCell ref="E31:F31"/>
    <mergeCell ref="C23:E23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50</v>
      </c>
      <c r="B1" s="23" t="s">
        <v>0</v>
      </c>
      <c r="C1" s="72" t="s">
        <v>30</v>
      </c>
    </row>
    <row r="2" spans="1:3" ht="12.75">
      <c r="A2" t="s">
        <v>29</v>
      </c>
      <c r="B2" s="9">
        <v>44</v>
      </c>
      <c r="C2" s="69"/>
    </row>
    <row r="3" spans="1:3" ht="12.75">
      <c r="A3" t="s">
        <v>149</v>
      </c>
      <c r="B3" s="10">
        <v>4.33</v>
      </c>
      <c r="C3" s="69"/>
    </row>
    <row r="4" spans="1:3" ht="12.75">
      <c r="A4" t="s">
        <v>28</v>
      </c>
      <c r="B4">
        <f>B2*B3</f>
        <v>190.52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9.6</v>
      </c>
      <c r="C7" s="69"/>
    </row>
    <row r="8" spans="1:3" ht="12.75">
      <c r="A8" s="1" t="s">
        <v>9</v>
      </c>
      <c r="B8" s="11">
        <v>6.5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56.66</v>
      </c>
      <c r="C11" s="69"/>
    </row>
    <row r="12" spans="1:3" ht="12.75">
      <c r="A12" s="1" t="s">
        <v>11</v>
      </c>
      <c r="B12" s="11">
        <v>10.3</v>
      </c>
      <c r="C12" s="69"/>
    </row>
    <row r="13" spans="1:3" ht="12.75">
      <c r="A13" s="1" t="s">
        <v>13</v>
      </c>
      <c r="B13" s="11">
        <v>9.67</v>
      </c>
      <c r="C13" s="69"/>
    </row>
    <row r="14" spans="1:3" ht="12.75">
      <c r="A14" s="1" t="s">
        <v>14</v>
      </c>
      <c r="B14" s="11">
        <v>16.94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7.5</v>
      </c>
      <c r="C16" s="69"/>
    </row>
    <row r="17" spans="1:3" ht="12.75">
      <c r="A17" s="1" t="s">
        <v>17</v>
      </c>
      <c r="B17" s="12">
        <v>2.49</v>
      </c>
      <c r="C17" s="69"/>
    </row>
    <row r="18" spans="1:3" ht="12.75">
      <c r="A18" t="s">
        <v>2</v>
      </c>
      <c r="B18" s="2">
        <f>SUM(B7:B17)</f>
        <v>119.65999999999998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6.96</v>
      </c>
      <c r="C21" s="69"/>
    </row>
    <row r="22" spans="1:3" ht="12.75">
      <c r="A22" s="1" t="s">
        <v>19</v>
      </c>
      <c r="B22" s="7">
        <v>19.9</v>
      </c>
      <c r="C22" s="69"/>
    </row>
    <row r="23" spans="1:3" ht="12.75">
      <c r="A23" s="1" t="s">
        <v>20</v>
      </c>
      <c r="B23" s="7">
        <v>11.08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87.94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207.59999999999997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-17.079999999999956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2.7195454545454543</v>
      </c>
      <c r="C32" s="69"/>
    </row>
    <row r="33" spans="1:3" ht="12.75">
      <c r="A33" t="s">
        <v>23</v>
      </c>
      <c r="B33" s="2">
        <f>B25/B2</f>
        <v>1.9986363636363635</v>
      </c>
      <c r="C33" s="69"/>
    </row>
    <row r="34" spans="1:3" ht="12.75">
      <c r="A34" t="s">
        <v>27</v>
      </c>
      <c r="B34" s="2">
        <f>B27/B2</f>
        <v>4.718181818181818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0" t="s">
        <v>30</v>
      </c>
    </row>
    <row r="2" spans="1:3" ht="12.75">
      <c r="A2" t="s">
        <v>29</v>
      </c>
      <c r="B2" s="9">
        <v>44</v>
      </c>
      <c r="C2" s="69"/>
    </row>
    <row r="3" spans="1:3" ht="12.75">
      <c r="A3" t="s">
        <v>149</v>
      </c>
      <c r="B3" s="12">
        <v>5.26</v>
      </c>
      <c r="C3" s="69"/>
    </row>
    <row r="4" spans="1:3" ht="12.75">
      <c r="A4" t="s">
        <v>28</v>
      </c>
      <c r="B4" s="2">
        <f>B2*B3</f>
        <v>231.44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15.73</v>
      </c>
      <c r="C7" s="69"/>
    </row>
    <row r="8" spans="1:3" ht="12.75">
      <c r="A8" s="1" t="s">
        <v>9</v>
      </c>
      <c r="B8" s="11">
        <v>26.2</v>
      </c>
      <c r="C8" s="69"/>
    </row>
    <row r="9" spans="1:3" ht="12.75">
      <c r="A9" s="1" t="s">
        <v>24</v>
      </c>
      <c r="B9" s="11">
        <v>9</v>
      </c>
      <c r="C9" s="69"/>
    </row>
    <row r="10" spans="1:3" ht="12.75">
      <c r="A10" s="1" t="s">
        <v>10</v>
      </c>
      <c r="B10" s="11">
        <v>0</v>
      </c>
      <c r="C10" s="71" t="s">
        <v>144</v>
      </c>
    </row>
    <row r="11" spans="1:3" ht="12.75">
      <c r="A11" s="1" t="s">
        <v>12</v>
      </c>
      <c r="B11" s="11">
        <v>56.66</v>
      </c>
      <c r="C11" s="69"/>
    </row>
    <row r="12" spans="1:3" ht="12.75">
      <c r="A12" s="1" t="s">
        <v>11</v>
      </c>
      <c r="B12" s="11">
        <v>11.3</v>
      </c>
      <c r="C12" s="69"/>
    </row>
    <row r="13" spans="1:3" ht="12.75">
      <c r="A13" s="1" t="s">
        <v>13</v>
      </c>
      <c r="B13" s="11">
        <v>10.41</v>
      </c>
      <c r="C13" s="69"/>
    </row>
    <row r="14" spans="1:3" ht="12.75">
      <c r="A14" s="1" t="s">
        <v>14</v>
      </c>
      <c r="B14" s="11">
        <v>19.24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3.19</v>
      </c>
      <c r="C17" s="69"/>
    </row>
    <row r="18" spans="1:3" ht="12.75">
      <c r="A18" t="s">
        <v>2</v>
      </c>
      <c r="B18" s="2">
        <f>SUM(B7:B17)</f>
        <v>153.23000000000002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7.5</v>
      </c>
      <c r="C21" s="69"/>
    </row>
    <row r="22" spans="1:3" ht="12.75">
      <c r="A22" s="1" t="s">
        <v>19</v>
      </c>
      <c r="B22" s="7">
        <v>21.9</v>
      </c>
      <c r="C22" s="69"/>
    </row>
    <row r="23" spans="1:3" ht="12.75">
      <c r="A23" s="1" t="s">
        <v>20</v>
      </c>
      <c r="B23" s="7">
        <v>12.88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92.28</v>
      </c>
      <c r="C25" s="69"/>
    </row>
    <row r="26" spans="2:3" ht="12.75" customHeight="1">
      <c r="B26" s="2"/>
      <c r="C26" s="69"/>
    </row>
    <row r="27" spans="1:3" ht="12.75">
      <c r="A27" t="s">
        <v>5</v>
      </c>
      <c r="B27" s="2">
        <f>B18+B25</f>
        <v>245.51000000000002</v>
      </c>
      <c r="C27" s="69"/>
    </row>
    <row r="28" spans="2:3" ht="12.75" customHeight="1">
      <c r="B28" s="2"/>
      <c r="C28" s="69"/>
    </row>
    <row r="29" spans="1:3" ht="12.75">
      <c r="A29" t="s">
        <v>32</v>
      </c>
      <c r="B29" s="2">
        <f>B4-B27</f>
        <v>-14.070000000000022</v>
      </c>
      <c r="C29" s="69"/>
    </row>
    <row r="30" spans="2:3" ht="12.75" customHeight="1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3.4825000000000004</v>
      </c>
      <c r="C32" s="69"/>
    </row>
    <row r="33" spans="1:3" ht="12.75">
      <c r="A33" t="s">
        <v>23</v>
      </c>
      <c r="B33" s="2">
        <f>B25/B2</f>
        <v>2.097272727272727</v>
      </c>
      <c r="C33" s="69"/>
    </row>
    <row r="34" spans="1:3" ht="12.75">
      <c r="A34" t="s">
        <v>27</v>
      </c>
      <c r="B34" s="2">
        <f>B27/B2</f>
        <v>5.5797727272727276</v>
      </c>
      <c r="C34" s="69"/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0" t="s">
        <v>30</v>
      </c>
    </row>
    <row r="2" spans="1:3" ht="12.75">
      <c r="A2" t="s">
        <v>29</v>
      </c>
      <c r="B2" s="9">
        <v>40</v>
      </c>
      <c r="C2" s="69"/>
    </row>
    <row r="3" spans="1:3" ht="12.75">
      <c r="A3" t="s">
        <v>149</v>
      </c>
      <c r="B3" s="10">
        <v>5.96</v>
      </c>
      <c r="C3" s="69" t="s">
        <v>154</v>
      </c>
    </row>
    <row r="4" spans="1:3" ht="12.75">
      <c r="A4" t="s">
        <v>28</v>
      </c>
      <c r="B4">
        <f>B2*B3</f>
        <v>238.4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25</v>
      </c>
      <c r="C7" s="69"/>
    </row>
    <row r="8" spans="1:3" ht="12.75">
      <c r="A8" s="1" t="s">
        <v>9</v>
      </c>
      <c r="B8" s="11">
        <v>26.2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71" t="s">
        <v>144</v>
      </c>
    </row>
    <row r="11" spans="1:3" ht="12.75">
      <c r="A11" s="1" t="s">
        <v>12</v>
      </c>
      <c r="B11" s="11">
        <v>50.24</v>
      </c>
      <c r="C11" s="69"/>
    </row>
    <row r="12" spans="1:3" ht="12.75">
      <c r="A12" s="1" t="s">
        <v>11</v>
      </c>
      <c r="B12" s="11">
        <v>12.7</v>
      </c>
      <c r="C12" s="69"/>
    </row>
    <row r="13" spans="1:3" ht="12.75">
      <c r="A13" s="1" t="s">
        <v>13</v>
      </c>
      <c r="B13" s="11">
        <v>10.25</v>
      </c>
      <c r="C13" s="69"/>
    </row>
    <row r="14" spans="1:3" ht="12.75">
      <c r="A14" s="1" t="s">
        <v>14</v>
      </c>
      <c r="B14" s="11">
        <v>19.13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3.44</v>
      </c>
      <c r="C17" s="69"/>
    </row>
    <row r="18" spans="1:3" ht="12.75">
      <c r="A18" t="s">
        <v>2</v>
      </c>
      <c r="B18" s="2">
        <f>SUM(B7:B17)</f>
        <v>165.45999999999998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7.43</v>
      </c>
      <c r="C21" s="69"/>
    </row>
    <row r="22" spans="1:3" ht="12.75">
      <c r="A22" s="1" t="s">
        <v>19</v>
      </c>
      <c r="B22" s="7">
        <v>21.7</v>
      </c>
      <c r="C22" s="69"/>
    </row>
    <row r="23" spans="1:3" ht="12.75">
      <c r="A23" s="1" t="s">
        <v>20</v>
      </c>
      <c r="B23" s="7">
        <v>12.78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91.91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257.37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-18.97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4.1365</v>
      </c>
      <c r="C32" s="69"/>
    </row>
    <row r="33" spans="1:3" ht="12.75">
      <c r="A33" t="s">
        <v>23</v>
      </c>
      <c r="B33" s="2">
        <f>B25/B2</f>
        <v>2.2977499999999997</v>
      </c>
      <c r="C33" s="69"/>
    </row>
    <row r="34" spans="1:3" ht="12.75">
      <c r="A34" t="s">
        <v>27</v>
      </c>
      <c r="B34" s="2">
        <f>B27/B2</f>
        <v>6.4342500000000005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2" t="s">
        <v>30</v>
      </c>
    </row>
    <row r="2" spans="1:3" ht="12.75">
      <c r="A2" t="s">
        <v>29</v>
      </c>
      <c r="B2" s="9">
        <v>66</v>
      </c>
      <c r="C2" s="69"/>
    </row>
    <row r="3" spans="1:3" ht="12.75">
      <c r="A3" t="s">
        <v>150</v>
      </c>
      <c r="B3" s="10">
        <v>4.21</v>
      </c>
      <c r="C3" s="71" t="s">
        <v>165</v>
      </c>
    </row>
    <row r="4" spans="1:3" ht="12.75">
      <c r="A4" t="s">
        <v>28</v>
      </c>
      <c r="B4">
        <f>B2*B3</f>
        <v>277.86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13.6</v>
      </c>
      <c r="C7" s="69"/>
    </row>
    <row r="8" spans="1:3" ht="12.75">
      <c r="A8" s="1" t="s">
        <v>9</v>
      </c>
      <c r="B8" s="11">
        <v>23.7</v>
      </c>
      <c r="C8" s="69"/>
    </row>
    <row r="9" spans="1:3" ht="12.75">
      <c r="A9" s="1" t="s">
        <v>24</v>
      </c>
      <c r="B9" s="11">
        <v>17</v>
      </c>
      <c r="C9" s="69"/>
    </row>
    <row r="10" spans="1:3" ht="12.75">
      <c r="A10" s="1" t="s">
        <v>10</v>
      </c>
      <c r="B10" s="11">
        <v>0</v>
      </c>
      <c r="C10" s="69"/>
    </row>
    <row r="11" spans="1:3" ht="12.75">
      <c r="A11" s="1" t="s">
        <v>12</v>
      </c>
      <c r="B11" s="11">
        <v>52.01</v>
      </c>
      <c r="C11" s="69"/>
    </row>
    <row r="12" spans="1:3" ht="12.75">
      <c r="A12" s="1" t="s">
        <v>11</v>
      </c>
      <c r="B12" s="11">
        <v>16.5</v>
      </c>
      <c r="C12" s="69"/>
    </row>
    <row r="13" spans="1:3" ht="12.75">
      <c r="A13" s="1" t="s">
        <v>13</v>
      </c>
      <c r="B13" s="11">
        <v>11.28</v>
      </c>
      <c r="C13" s="69"/>
    </row>
    <row r="14" spans="1:3" ht="12.75">
      <c r="A14" s="1" t="s">
        <v>14</v>
      </c>
      <c r="B14" s="11">
        <v>19.68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3.3</v>
      </c>
      <c r="C17" s="69"/>
    </row>
    <row r="18" spans="1:3" ht="12.75">
      <c r="A18" t="s">
        <v>2</v>
      </c>
      <c r="B18" s="2">
        <f>SUM(B7:B17)</f>
        <v>158.57000000000002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7.86</v>
      </c>
      <c r="C21" s="69"/>
    </row>
    <row r="22" spans="1:3" ht="12.75">
      <c r="A22" s="1" t="s">
        <v>19</v>
      </c>
      <c r="B22" s="7">
        <v>22.85</v>
      </c>
      <c r="C22" s="69"/>
    </row>
    <row r="23" spans="1:3" ht="12.75">
      <c r="A23" s="1" t="s">
        <v>20</v>
      </c>
      <c r="B23" s="7">
        <v>13.36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94.07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252.64000000000001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25.22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2.402575757575758</v>
      </c>
      <c r="C32" s="69"/>
    </row>
    <row r="33" spans="1:3" ht="12.75">
      <c r="A33" t="s">
        <v>23</v>
      </c>
      <c r="B33" s="2">
        <f>B25/B2</f>
        <v>1.4253030303030303</v>
      </c>
      <c r="C33" s="69"/>
    </row>
    <row r="34" spans="1:3" ht="12.75">
      <c r="A34" t="s">
        <v>27</v>
      </c>
      <c r="B34" s="2">
        <f>B27/B2</f>
        <v>3.827878787878788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2" t="s">
        <v>30</v>
      </c>
    </row>
    <row r="2" spans="1:3" ht="12.75">
      <c r="A2" t="s">
        <v>29</v>
      </c>
      <c r="B2" s="9">
        <v>103</v>
      </c>
      <c r="C2" s="69"/>
    </row>
    <row r="3" spans="1:3" ht="12.75">
      <c r="A3" t="s">
        <v>149</v>
      </c>
      <c r="B3" s="12">
        <v>3.5</v>
      </c>
      <c r="C3" s="69"/>
    </row>
    <row r="4" spans="1:3" ht="12.75">
      <c r="A4" t="s">
        <v>28</v>
      </c>
      <c r="B4" s="2">
        <f>B2*B3</f>
        <v>360.5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78.3</v>
      </c>
      <c r="C7" s="69"/>
    </row>
    <row r="8" spans="1:3" ht="12.75">
      <c r="A8" s="1" t="s">
        <v>9</v>
      </c>
      <c r="B8" s="11">
        <v>21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70.77</v>
      </c>
      <c r="C11" s="69"/>
    </row>
    <row r="12" spans="1:3" ht="12.75">
      <c r="A12" s="1" t="s">
        <v>11</v>
      </c>
      <c r="B12" s="11">
        <v>16.7</v>
      </c>
      <c r="C12" s="71"/>
    </row>
    <row r="13" spans="1:3" ht="12.75">
      <c r="A13" s="1" t="s">
        <v>13</v>
      </c>
      <c r="B13" s="11">
        <v>14.75</v>
      </c>
      <c r="C13" s="69"/>
    </row>
    <row r="14" spans="1:3" ht="12.75">
      <c r="A14" s="1" t="s">
        <v>14</v>
      </c>
      <c r="B14" s="11">
        <v>22.81</v>
      </c>
      <c r="C14" s="69"/>
    </row>
    <row r="15" spans="1:3" ht="12.75">
      <c r="A15" s="1" t="s">
        <v>15</v>
      </c>
      <c r="B15" s="11">
        <v>21.63</v>
      </c>
      <c r="C15" s="69"/>
    </row>
    <row r="16" spans="1:3" ht="12.75">
      <c r="A16" s="1" t="s">
        <v>16</v>
      </c>
      <c r="B16" s="11">
        <v>1.5</v>
      </c>
      <c r="C16" s="69"/>
    </row>
    <row r="17" spans="1:3" ht="12.75">
      <c r="A17" s="1" t="s">
        <v>17</v>
      </c>
      <c r="B17" s="12">
        <v>5.26</v>
      </c>
      <c r="C17" s="69"/>
    </row>
    <row r="18" spans="1:3" ht="12.75">
      <c r="A18" t="s">
        <v>2</v>
      </c>
      <c r="B18" s="2">
        <f>SUM(B7:B17)</f>
        <v>252.71999999999997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9.65</v>
      </c>
      <c r="C21" s="69"/>
    </row>
    <row r="22" spans="1:3" ht="12.75">
      <c r="A22" s="1" t="s">
        <v>19</v>
      </c>
      <c r="B22" s="7">
        <v>32.43</v>
      </c>
      <c r="C22" s="69"/>
    </row>
    <row r="23" spans="1:3" ht="12.75">
      <c r="A23" s="1" t="s">
        <v>20</v>
      </c>
      <c r="B23" s="7">
        <v>18.3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110.38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363.09999999999997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-2.599999999999966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2.4535922330097084</v>
      </c>
      <c r="C32" s="69"/>
    </row>
    <row r="33" spans="1:3" ht="12.75">
      <c r="A33" t="s">
        <v>23</v>
      </c>
      <c r="B33" s="2">
        <f>B25/B2</f>
        <v>1.0716504854368931</v>
      </c>
      <c r="C33" s="69"/>
    </row>
    <row r="34" spans="1:3" ht="12.75">
      <c r="A34" t="s">
        <v>27</v>
      </c>
      <c r="B34" s="2">
        <f>B27/B2</f>
        <v>3.5252427184466018</v>
      </c>
      <c r="C34" s="69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2" t="s">
        <v>30</v>
      </c>
    </row>
    <row r="2" spans="1:3" ht="12.75">
      <c r="A2" t="s">
        <v>29</v>
      </c>
      <c r="B2" s="9">
        <v>31</v>
      </c>
      <c r="C2" s="69"/>
    </row>
    <row r="3" spans="1:3" ht="12.75">
      <c r="A3" t="s">
        <v>149</v>
      </c>
      <c r="B3" s="10">
        <v>7.85</v>
      </c>
      <c r="C3" s="69"/>
    </row>
    <row r="4" spans="1:3" ht="12.75">
      <c r="A4" t="s">
        <v>28</v>
      </c>
      <c r="B4">
        <f>B2*B3</f>
        <v>243.35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65.75</v>
      </c>
      <c r="C7" s="69" t="s">
        <v>155</v>
      </c>
    </row>
    <row r="8" spans="1:3" ht="12.75">
      <c r="A8" s="1" t="s">
        <v>9</v>
      </c>
      <c r="B8" s="11">
        <v>20</v>
      </c>
      <c r="C8" s="69"/>
    </row>
    <row r="9" spans="1:3" ht="12.75">
      <c r="A9" s="1" t="s">
        <v>24</v>
      </c>
      <c r="B9" s="11">
        <v>0</v>
      </c>
      <c r="C9" s="69"/>
    </row>
    <row r="10" spans="1:3" ht="12.75">
      <c r="A10" s="1" t="s">
        <v>10</v>
      </c>
      <c r="B10" s="11">
        <v>0</v>
      </c>
      <c r="C10" s="71" t="s">
        <v>166</v>
      </c>
    </row>
    <row r="11" spans="1:3" ht="12.75">
      <c r="A11" s="1" t="s">
        <v>12</v>
      </c>
      <c r="B11" s="11">
        <v>7.62</v>
      </c>
      <c r="C11" s="69"/>
    </row>
    <row r="12" spans="1:3" ht="12.75">
      <c r="A12" s="1" t="s">
        <v>11</v>
      </c>
      <c r="B12" s="11">
        <v>11.2</v>
      </c>
      <c r="C12" s="69"/>
    </row>
    <row r="13" spans="1:3" ht="12.75">
      <c r="A13" s="1" t="s">
        <v>13</v>
      </c>
      <c r="B13" s="11">
        <v>8.26</v>
      </c>
      <c r="C13" s="69"/>
    </row>
    <row r="14" spans="1:3" ht="12.75">
      <c r="A14" s="1" t="s">
        <v>14</v>
      </c>
      <c r="B14" s="11">
        <v>16.39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4.75</v>
      </c>
      <c r="C16" s="69"/>
    </row>
    <row r="17" spans="1:3" ht="12.75">
      <c r="A17" s="1" t="s">
        <v>17</v>
      </c>
      <c r="B17" s="12">
        <v>2.85</v>
      </c>
      <c r="C17" s="69"/>
    </row>
    <row r="18" spans="1:3" ht="12.75">
      <c r="A18" t="s">
        <v>2</v>
      </c>
      <c r="B18" s="2">
        <f>SUM(B7:B17)</f>
        <v>136.82000000000002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6.78</v>
      </c>
      <c r="C21" s="69"/>
    </row>
    <row r="22" spans="1:3" ht="12.75">
      <c r="A22" s="1" t="s">
        <v>19</v>
      </c>
      <c r="B22" s="7">
        <v>19.89</v>
      </c>
      <c r="C22" s="69"/>
    </row>
    <row r="23" spans="1:3" ht="12.75">
      <c r="A23" s="1" t="s">
        <v>20</v>
      </c>
      <c r="B23" s="7">
        <v>10.92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87.59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224.41000000000003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18.93999999999997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7</v>
      </c>
      <c r="C31" s="69"/>
    </row>
    <row r="32" spans="1:3" ht="12.75">
      <c r="A32" s="1" t="s">
        <v>22</v>
      </c>
      <c r="B32" s="2">
        <f>B18/B2</f>
        <v>4.413548387096775</v>
      </c>
      <c r="C32" s="69"/>
    </row>
    <row r="33" spans="1:3" ht="12.75">
      <c r="A33" t="s">
        <v>23</v>
      </c>
      <c r="B33" s="2">
        <f>B25/B2</f>
        <v>2.825483870967742</v>
      </c>
      <c r="C33" s="69"/>
    </row>
    <row r="34" spans="1:3" ht="12.75">
      <c r="A34" t="s">
        <v>27</v>
      </c>
      <c r="B34" s="2">
        <f>B27/B2</f>
        <v>7.239032258064517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2" t="s">
        <v>30</v>
      </c>
    </row>
    <row r="2" spans="1:3" ht="12.75">
      <c r="A2" t="s">
        <v>29</v>
      </c>
      <c r="B2" s="9">
        <v>1620</v>
      </c>
      <c r="C2" s="69"/>
    </row>
    <row r="3" spans="1:3" ht="12.75">
      <c r="A3" t="s">
        <v>149</v>
      </c>
      <c r="B3" s="10">
        <v>0.22</v>
      </c>
      <c r="C3" s="69"/>
    </row>
    <row r="4" spans="1:3" ht="12.75">
      <c r="A4" t="s">
        <v>28</v>
      </c>
      <c r="B4" s="2">
        <f>B2*B3</f>
        <v>356.4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55.28</v>
      </c>
      <c r="C7" s="69"/>
    </row>
    <row r="8" spans="1:3" ht="12.75">
      <c r="A8" s="1" t="s">
        <v>9</v>
      </c>
      <c r="B8" s="11">
        <v>45.8</v>
      </c>
      <c r="C8" s="69" t="s">
        <v>136</v>
      </c>
    </row>
    <row r="9" spans="1:3" ht="12.75">
      <c r="A9" s="1" t="s">
        <v>24</v>
      </c>
      <c r="B9" s="11">
        <v>20</v>
      </c>
      <c r="C9" s="71" t="s">
        <v>167</v>
      </c>
    </row>
    <row r="10" spans="1:3" ht="12.75">
      <c r="A10" s="1" t="s">
        <v>10</v>
      </c>
      <c r="B10" s="11">
        <v>0</v>
      </c>
      <c r="C10" s="71"/>
    </row>
    <row r="11" spans="1:3" ht="12.75">
      <c r="A11" s="1" t="s">
        <v>12</v>
      </c>
      <c r="B11" s="11">
        <v>40.54</v>
      </c>
      <c r="C11" s="69"/>
    </row>
    <row r="12" spans="1:3" ht="12.75">
      <c r="A12" s="1" t="s">
        <v>11</v>
      </c>
      <c r="B12" s="11">
        <v>18.3</v>
      </c>
      <c r="C12" s="69"/>
    </row>
    <row r="13" spans="1:3" ht="12.75">
      <c r="A13" s="1" t="s">
        <v>13</v>
      </c>
      <c r="B13" s="11">
        <v>11.59</v>
      </c>
      <c r="C13" s="69"/>
    </row>
    <row r="14" spans="1:3" ht="12.75">
      <c r="A14" s="1" t="s">
        <v>14</v>
      </c>
      <c r="B14" s="11">
        <v>21.64</v>
      </c>
      <c r="C14" s="69"/>
    </row>
    <row r="15" spans="1:3" ht="12.75">
      <c r="A15" s="1" t="s">
        <v>15</v>
      </c>
      <c r="B15" s="11">
        <v>0</v>
      </c>
      <c r="C15" s="69"/>
    </row>
    <row r="16" spans="1:3" ht="12.75">
      <c r="A16" s="1" t="s">
        <v>16</v>
      </c>
      <c r="B16" s="11">
        <v>12.75</v>
      </c>
      <c r="C16" s="69"/>
    </row>
    <row r="17" spans="1:3" ht="12.75">
      <c r="A17" s="1" t="s">
        <v>17</v>
      </c>
      <c r="B17" s="12">
        <v>4.8</v>
      </c>
      <c r="C17" s="69"/>
    </row>
    <row r="18" spans="1:3" ht="12.75">
      <c r="A18" t="s">
        <v>2</v>
      </c>
      <c r="B18" s="2">
        <f>SUM(B7:B17)</f>
        <v>230.70000000000005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8.05</v>
      </c>
      <c r="C21" s="69"/>
    </row>
    <row r="22" spans="1:3" ht="12.75">
      <c r="A22" s="1" t="s">
        <v>19</v>
      </c>
      <c r="B22" s="7">
        <v>27</v>
      </c>
      <c r="C22" s="69"/>
    </row>
    <row r="23" spans="1:3" ht="12.75">
      <c r="A23" s="1" t="s">
        <v>20</v>
      </c>
      <c r="B23" s="7">
        <v>15.28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100.33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331.03000000000003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25.369999999999948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0.14240740740740743</v>
      </c>
      <c r="C32" s="69"/>
    </row>
    <row r="33" spans="1:3" ht="12.75">
      <c r="A33" t="s">
        <v>23</v>
      </c>
      <c r="B33" s="13">
        <f>B25/B2</f>
        <v>0.0619320987654321</v>
      </c>
      <c r="C33" s="69"/>
    </row>
    <row r="34" spans="1:3" ht="12.75">
      <c r="A34" t="s">
        <v>27</v>
      </c>
      <c r="B34" s="13">
        <f>B27/B2</f>
        <v>0.20433950617283952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2" t="s">
        <v>30</v>
      </c>
    </row>
    <row r="2" spans="1:3" ht="12.75">
      <c r="A2" t="s">
        <v>29</v>
      </c>
      <c r="B2" s="9">
        <v>1480</v>
      </c>
      <c r="C2" s="69"/>
    </row>
    <row r="3" spans="1:3" ht="12.75">
      <c r="A3" t="s">
        <v>149</v>
      </c>
      <c r="B3" s="10">
        <v>0.157</v>
      </c>
      <c r="C3" s="69"/>
    </row>
    <row r="4" spans="1:3" ht="12.75">
      <c r="A4" t="s">
        <v>28</v>
      </c>
      <c r="B4">
        <f>B2*B3</f>
        <v>232.36</v>
      </c>
      <c r="C4" s="69"/>
    </row>
    <row r="5" ht="12.75">
      <c r="C5" s="69"/>
    </row>
    <row r="6" spans="1:3" ht="12.75">
      <c r="A6" t="s">
        <v>1</v>
      </c>
      <c r="C6" s="69"/>
    </row>
    <row r="7" spans="1:3" ht="12.75">
      <c r="A7" s="1" t="s">
        <v>8</v>
      </c>
      <c r="B7" s="11">
        <v>31.5</v>
      </c>
      <c r="C7" s="71" t="s">
        <v>145</v>
      </c>
    </row>
    <row r="8" spans="1:3" ht="12.75">
      <c r="A8" s="1" t="s">
        <v>9</v>
      </c>
      <c r="B8" s="11">
        <v>33.2</v>
      </c>
      <c r="C8" s="69"/>
    </row>
    <row r="9" spans="1:3" ht="12.75">
      <c r="A9" s="1" t="s">
        <v>24</v>
      </c>
      <c r="B9" s="11">
        <v>0</v>
      </c>
      <c r="C9" s="69" t="s">
        <v>137</v>
      </c>
    </row>
    <row r="10" spans="1:3" ht="12.75">
      <c r="A10" s="1" t="s">
        <v>10</v>
      </c>
      <c r="B10" s="11">
        <v>5</v>
      </c>
      <c r="C10" s="71" t="s">
        <v>138</v>
      </c>
    </row>
    <row r="11" spans="1:3" ht="12.75">
      <c r="A11" s="1" t="s">
        <v>12</v>
      </c>
      <c r="B11" s="11">
        <v>34.05</v>
      </c>
      <c r="C11" s="69"/>
    </row>
    <row r="12" spans="1:3" ht="12.75">
      <c r="A12" s="1" t="s">
        <v>11</v>
      </c>
      <c r="B12" s="11">
        <v>10.8</v>
      </c>
      <c r="C12" s="69"/>
    </row>
    <row r="13" spans="1:3" ht="12.75">
      <c r="A13" s="1" t="s">
        <v>13</v>
      </c>
      <c r="B13" s="11">
        <v>10.98</v>
      </c>
      <c r="C13" s="69"/>
    </row>
    <row r="14" spans="1:3" ht="12.75">
      <c r="A14" s="1" t="s">
        <v>14</v>
      </c>
      <c r="B14" s="11">
        <v>18.95</v>
      </c>
      <c r="C14" s="69"/>
    </row>
    <row r="15" spans="1:3" ht="12.75">
      <c r="A15" s="1" t="s">
        <v>15</v>
      </c>
      <c r="B15" s="11">
        <v>4.44</v>
      </c>
      <c r="C15" s="69"/>
    </row>
    <row r="16" spans="1:3" ht="12.75">
      <c r="A16" s="1" t="s">
        <v>16</v>
      </c>
      <c r="B16" s="11">
        <v>9.5</v>
      </c>
      <c r="C16" s="69" t="s">
        <v>146</v>
      </c>
    </row>
    <row r="17" spans="1:3" ht="12.75">
      <c r="A17" s="1" t="s">
        <v>17</v>
      </c>
      <c r="B17" s="12">
        <v>3.37</v>
      </c>
      <c r="C17" s="69"/>
    </row>
    <row r="18" spans="1:3" ht="12.75">
      <c r="A18" t="s">
        <v>2</v>
      </c>
      <c r="B18" s="2">
        <f>SUM(B7:B17)</f>
        <v>161.79</v>
      </c>
      <c r="C18" s="69"/>
    </row>
    <row r="19" spans="2:3" ht="12.75">
      <c r="B19" s="2"/>
      <c r="C19" s="69"/>
    </row>
    <row r="20" spans="1:3" ht="12.75">
      <c r="A20" t="s">
        <v>3</v>
      </c>
      <c r="B20" s="2"/>
      <c r="C20" s="69"/>
    </row>
    <row r="21" spans="1:3" ht="12.75">
      <c r="A21" s="1" t="s">
        <v>18</v>
      </c>
      <c r="B21" s="7">
        <v>7.88</v>
      </c>
      <c r="C21" s="69"/>
    </row>
    <row r="22" spans="1:3" ht="12.75">
      <c r="A22" s="1" t="s">
        <v>19</v>
      </c>
      <c r="B22" s="7">
        <v>23.42</v>
      </c>
      <c r="C22" s="69"/>
    </row>
    <row r="23" spans="1:3" ht="12.75">
      <c r="A23" s="1" t="s">
        <v>20</v>
      </c>
      <c r="B23" s="7">
        <v>14.06</v>
      </c>
      <c r="C23" s="69"/>
    </row>
    <row r="24" spans="1:3" ht="12.75">
      <c r="A24" s="1" t="s">
        <v>21</v>
      </c>
      <c r="B24" s="8">
        <v>50</v>
      </c>
      <c r="C24" s="69"/>
    </row>
    <row r="25" spans="1:3" ht="12.75">
      <c r="A25" t="s">
        <v>4</v>
      </c>
      <c r="B25" s="2">
        <f>SUM(B21:B24)</f>
        <v>95.36</v>
      </c>
      <c r="C25" s="69"/>
    </row>
    <row r="26" spans="2:3" ht="12.75">
      <c r="B26" s="2"/>
      <c r="C26" s="69"/>
    </row>
    <row r="27" spans="1:3" ht="12.75">
      <c r="A27" t="s">
        <v>5</v>
      </c>
      <c r="B27" s="2">
        <f>B18+B25</f>
        <v>257.15</v>
      </c>
      <c r="C27" s="69"/>
    </row>
    <row r="28" spans="2:3" ht="12.75">
      <c r="B28" s="2"/>
      <c r="C28" s="69"/>
    </row>
    <row r="29" spans="1:3" ht="12.75">
      <c r="A29" t="s">
        <v>32</v>
      </c>
      <c r="B29" s="2">
        <f>B4-B27</f>
        <v>-24.789999999999964</v>
      </c>
      <c r="C29" s="69"/>
    </row>
    <row r="30" spans="2:3" ht="12.75">
      <c r="B30" s="2"/>
      <c r="C30" s="69"/>
    </row>
    <row r="31" spans="1:3" ht="12.75">
      <c r="A31" t="s">
        <v>6</v>
      </c>
      <c r="B31" s="24" t="s">
        <v>38</v>
      </c>
      <c r="C31" s="69"/>
    </row>
    <row r="32" spans="1:3" ht="12.75">
      <c r="A32" s="1" t="s">
        <v>22</v>
      </c>
      <c r="B32" s="13">
        <f>B18/B2</f>
        <v>0.10931756756756757</v>
      </c>
      <c r="C32" s="69"/>
    </row>
    <row r="33" spans="1:3" ht="12.75">
      <c r="A33" t="s">
        <v>23</v>
      </c>
      <c r="B33" s="13">
        <f>B25/B2</f>
        <v>0.06443243243243243</v>
      </c>
      <c r="C33" s="69"/>
    </row>
    <row r="34" spans="1:3" ht="12.75">
      <c r="A34" t="s">
        <v>27</v>
      </c>
      <c r="B34" s="13">
        <f>B27/B2</f>
        <v>0.17375</v>
      </c>
      <c r="C34" s="69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2014-12-17T02:51:27Z</cp:lastPrinted>
  <dcterms:created xsi:type="dcterms:W3CDTF">2005-01-10T15:34:54Z</dcterms:created>
  <dcterms:modified xsi:type="dcterms:W3CDTF">2015-12-15T13:04:56Z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