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<sst xmlns="http://schemas.openxmlformats.org/spreadsheetml/2006/main" count="610" uniqueCount="155">
  <si>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</si>
  <si>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</si>
  <si>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</si>
  <si>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</si>
  <si>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</si>
  <si>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</si>
  <si>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</si>
  <si>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</si>
  <si>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</si>
  <si>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</si>
  <si>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</si>
  <si>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</si>
  <si>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</si>
  <si>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</si>
  <si>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</si>
  <si>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</si>
  <si>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</si>
  <si>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</si>
  <si>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</si>
  <si>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</si>
  <si>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</si>
  <si>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</si>
  <si>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</si>
  <si>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</si>
  <si>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</si>
  <si>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</si>
  <si>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</si>
  <si>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</si>
  <si>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</si>
  <si>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</si>
  <si>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</si>
  <si>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</si>
  <si>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</si>
  <si>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</si>
  <si>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</si>
  <si>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</si>
  <si>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</si>
  <si>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</si>
  <si>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</si>
  <si>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</si>
  <si>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</si>
  <si>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</si>
  <si>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</si>
  <si>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</si>
  <si>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</si>
  <si>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</si>
  <si>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</si>
  <si>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</si>
  <si>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</si>
  <si>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</si>
  <si>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</si>
  <si>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</si>
  <si>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</si>
  <si>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</si>
  <si>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</si>
  <si>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</si>
  <si>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</si>
  <si>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</si>
  <si>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</si>
  <si>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</si>
  <si>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</si>
  <si>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</si>
  <si>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</si>
  <si>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</si>
  <si>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</si>
  <si>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</si>
  <si>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</si>
  <si>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</si>
  <si>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</si>
  <si>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</si>
  <si>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</si>
  <si>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</si>
  <si>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</si>
  <si>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</si>
  <si>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</si>
  <si>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</si>
  <si>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</si>
  <si>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</si>
  <si>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</si>
  <si>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</si>
  <si>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</si>
  <si>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</si>
  <si>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</si>
  <si>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</si>
  <si>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</si>
  <si>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</si>
  <si>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</si>
  <si>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</si>
  <si>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</si>
  <si>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</si>
  <si>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</si>
  <si>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</si>
  <si>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</si>
  <si>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</si>
  <si>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</si>
  <si>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</si>
  <si>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</si>
  <si>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</si>
  <si>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</si>
  <si>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</si>
  <si>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</si>
  <si>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</si>
  <si>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</si>
  <si>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</si>
  <si>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</si>
  <si>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</si>
  <si>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</si>
  <si>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</si>
  <si>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</si>
  <si>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</si>
  <si>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</si>
  <si>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</si>
  <si>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</si>
  <si>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</si>
  <si>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</si>
  <si>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</si>
  <si>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</si>
  <si>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</si>
  <si>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</si>
  <si>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</si>
  <si>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</si>
  <si>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</si>
  <si>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</si>
  <si>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</si>
  <si>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</si>
  <si>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</si>
  <si>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</si>
  <si>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</si>
  <si>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</si>
  <si>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</si>
  <si>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</si>
  <si>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</si>
  <si>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</si>
  <si>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</si>
  <si>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</si>
  <si>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</si>
  <si>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</si>
  <si>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North Dakota 2010 Projected Crop Budgets - South East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</si>
  <si>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</si>
  <si>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</si>
  <si>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</si>
  <si>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</si>
  <si>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Seed treatment and early season foliar fungicide</t>
  </si>
  <si>
    <t>Cereal grain aphid insecticide would cost about $6</t>
  </si>
  <si>
    <t>Triple trait GM corn &amp; 20% RR corn for corn borer refuge</t>
  </si>
  <si>
    <t>Soybean aphid and/or spider mite insecticide</t>
  </si>
  <si>
    <t>Includes dessicant prior to straight cutting</t>
  </si>
  <si>
    <t>Fungicide for white mold</t>
  </si>
  <si>
    <t>Spray for head feeding insects</t>
  </si>
  <si>
    <t>Two sprayings for head feeding insects</t>
  </si>
  <si>
    <t>Fungicide for white mold would cost about $18</t>
  </si>
  <si>
    <t>Food quality price</t>
  </si>
  <si>
    <t>Malting barley price.  Feed barley estimate is $2.83</t>
  </si>
  <si>
    <t>Insecticide &amp; fungicide seed treatment would be ~ $11.</t>
  </si>
  <si>
    <t>Includes seed treatment for wireworn &amp; flea beetle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</si>
</sst>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2" t="s">
        <v>137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3" t="s">
        <v>98</v>
      </c>
      <c r="B2" s="73"/>
      <c r="C2" s="73"/>
      <c r="D2" s="73"/>
      <c r="E2" s="73"/>
      <c r="F2" s="73"/>
      <c r="G2" s="73"/>
      <c r="H2" s="73"/>
      <c r="I2" s="73"/>
      <c r="J2" s="73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7" t="s">
        <v>99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100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101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102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103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104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105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106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7" t="s">
        <v>107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108</v>
      </c>
      <c r="B14" s="39"/>
      <c r="C14" s="39"/>
      <c r="D14" s="39"/>
      <c r="E14" s="39"/>
      <c r="F14" s="39"/>
      <c r="G14" s="39"/>
      <c r="H14" s="39"/>
    </row>
    <row r="15" spans="1:8" ht="12.75">
      <c r="A15" s="17" t="s">
        <v>109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110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111</v>
      </c>
      <c r="B17" s="39"/>
      <c r="C17" s="39"/>
      <c r="D17" s="39"/>
      <c r="E17" s="39"/>
      <c r="F17" s="39"/>
      <c r="G17" s="39"/>
      <c r="H17" s="39"/>
    </row>
    <row r="18" spans="1:8" ht="12.75">
      <c r="A18" s="46" t="s">
        <v>138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112</v>
      </c>
      <c r="B19" s="39"/>
      <c r="C19" s="39"/>
      <c r="E19" s="39"/>
      <c r="F19" s="39"/>
      <c r="G19" s="39"/>
      <c r="H19" s="39"/>
    </row>
    <row r="20" spans="1:8" ht="12.75">
      <c r="A20" s="17" t="s">
        <v>113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114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115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7" t="s">
        <v>116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117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118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119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120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121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4" t="s">
        <v>131</v>
      </c>
      <c r="B32" s="37" t="s">
        <v>132</v>
      </c>
      <c r="C32" s="37"/>
      <c r="D32" s="41"/>
      <c r="E32" s="37" t="s">
        <v>133</v>
      </c>
      <c r="F32" s="37"/>
      <c r="G32" s="37"/>
      <c r="H32" s="37"/>
    </row>
    <row r="33" spans="1:11" ht="12.75">
      <c r="A33" s="37" t="s">
        <v>134</v>
      </c>
      <c r="B33" s="74" t="s">
        <v>135</v>
      </c>
      <c r="C33" s="75"/>
      <c r="D33" s="75"/>
      <c r="E33" s="75"/>
      <c r="F33" s="75"/>
      <c r="G33" s="75"/>
      <c r="H33" s="37" t="s">
        <v>136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1350</v>
      </c>
      <c r="C2" s="82"/>
      <c r="D2" s="82"/>
      <c r="E2" s="82"/>
      <c r="F2" s="82"/>
      <c r="G2" s="82"/>
    </row>
    <row r="3" spans="1:7" ht="12.75">
      <c r="A3" t="s">
        <v>82</v>
      </c>
      <c r="B3" s="10">
        <v>0.238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321.3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38.95</v>
      </c>
      <c r="C7" s="84" t="s">
        <v>154</v>
      </c>
      <c r="D7" s="82"/>
      <c r="E7" s="82"/>
      <c r="F7" s="82"/>
      <c r="G7" s="82"/>
    </row>
    <row r="8" spans="1:7" ht="12.75">
      <c r="A8" s="1" t="s">
        <v>9</v>
      </c>
      <c r="B8" s="11">
        <v>23.5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0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12</v>
      </c>
      <c r="C10" s="84" t="s">
        <v>149</v>
      </c>
      <c r="D10" s="82"/>
      <c r="E10" s="82"/>
      <c r="F10" s="82"/>
      <c r="G10" s="82"/>
    </row>
    <row r="11" spans="1:7" ht="12.75">
      <c r="A11" s="1" t="s">
        <v>12</v>
      </c>
      <c r="B11" s="11">
        <v>25.56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10.6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16.38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14.69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2.7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13.5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4.14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162.01999999999998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5.96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19.5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11.97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100.63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262.65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58.650000000000034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39</v>
      </c>
      <c r="C31" s="82"/>
      <c r="D31" s="82"/>
      <c r="E31" s="82"/>
      <c r="F31" s="82"/>
      <c r="G31" s="82"/>
    </row>
    <row r="32" spans="1:7" ht="12.75">
      <c r="A32" s="1" t="s">
        <v>22</v>
      </c>
      <c r="B32" s="13">
        <f>B18/B2</f>
        <v>0.1200148148148148</v>
      </c>
      <c r="C32" s="82"/>
      <c r="D32" s="82"/>
      <c r="E32" s="82"/>
      <c r="F32" s="82"/>
      <c r="G32" s="82"/>
    </row>
    <row r="33" spans="1:7" ht="12.75">
      <c r="A33" t="s">
        <v>23</v>
      </c>
      <c r="B33" s="13">
        <f>B25/B2</f>
        <v>0.07454074074074074</v>
      </c>
      <c r="C33" s="82"/>
      <c r="D33" s="82"/>
      <c r="E33" s="82"/>
      <c r="F33" s="82"/>
      <c r="G33" s="82"/>
    </row>
    <row r="34" spans="1:7" ht="12.75">
      <c r="A34" t="s">
        <v>27</v>
      </c>
      <c r="B34" s="13">
        <f>B27/B2</f>
        <v>0.19455555555555554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1350</v>
      </c>
      <c r="C2" s="82"/>
      <c r="D2" s="82"/>
      <c r="E2" s="82"/>
      <c r="F2" s="82"/>
      <c r="G2" s="82"/>
    </row>
    <row r="3" spans="1:7" ht="12.75">
      <c r="A3" t="s">
        <v>82</v>
      </c>
      <c r="B3" s="10">
        <v>0.165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222.75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40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14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0</v>
      </c>
      <c r="C9" s="84" t="s">
        <v>150</v>
      </c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2"/>
      <c r="D10" s="82"/>
      <c r="E10" s="82"/>
      <c r="F10" s="82"/>
      <c r="G10" s="82"/>
    </row>
    <row r="11" spans="1:7" ht="12.75">
      <c r="A11" s="1" t="s">
        <v>12</v>
      </c>
      <c r="B11" s="11">
        <v>43.13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12.1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14.29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15.1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1.5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3.68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143.79999999999998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5.35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17.15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10.41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96.11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239.90999999999997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-17.159999999999968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39</v>
      </c>
      <c r="C31" s="82"/>
      <c r="D31" s="82"/>
      <c r="E31" s="82"/>
      <c r="F31" s="82"/>
      <c r="G31" s="82"/>
    </row>
    <row r="32" spans="1:7" ht="12.75">
      <c r="A32" s="1" t="s">
        <v>22</v>
      </c>
      <c r="B32" s="13">
        <f>B18/B2</f>
        <v>0.10651851851851851</v>
      </c>
      <c r="C32" s="82"/>
      <c r="D32" s="82"/>
      <c r="E32" s="82"/>
      <c r="F32" s="82"/>
      <c r="G32" s="82"/>
    </row>
    <row r="33" spans="1:7" ht="12.75">
      <c r="A33" t="s">
        <v>23</v>
      </c>
      <c r="B33" s="13">
        <f>B25/B2</f>
        <v>0.0711925925925926</v>
      </c>
      <c r="C33" s="82"/>
      <c r="D33" s="82"/>
      <c r="E33" s="82"/>
      <c r="F33" s="82"/>
      <c r="G33" s="82"/>
    </row>
    <row r="34" spans="1:7" ht="12.75">
      <c r="A34" t="s">
        <v>27</v>
      </c>
      <c r="B34" s="13">
        <f>B27/B2</f>
        <v>0.1777111111111111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19</v>
      </c>
      <c r="C2" s="82"/>
      <c r="D2" s="82"/>
      <c r="E2" s="82"/>
      <c r="F2" s="82"/>
      <c r="G2" s="82"/>
    </row>
    <row r="3" spans="1:7" ht="12.75">
      <c r="A3" t="s">
        <v>82</v>
      </c>
      <c r="B3" s="10">
        <v>8.71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165.49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10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17.5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0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2"/>
      <c r="D10" s="82"/>
      <c r="E10" s="82"/>
      <c r="F10" s="82"/>
      <c r="G10" s="82"/>
    </row>
    <row r="11" spans="1:7" ht="12.75">
      <c r="A11" s="1" t="s">
        <v>12</v>
      </c>
      <c r="B11" s="11">
        <v>19.35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5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14.05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15.17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1.5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2.17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84.74000000000001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5.39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17.17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10.74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96.5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181.24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-15.75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7</v>
      </c>
      <c r="C31" s="82"/>
      <c r="D31" s="82"/>
      <c r="E31" s="82"/>
      <c r="F31" s="82"/>
      <c r="G31" s="82"/>
    </row>
    <row r="32" spans="1:7" ht="12.75">
      <c r="A32" s="1" t="s">
        <v>22</v>
      </c>
      <c r="B32" s="2">
        <f>B18/B2</f>
        <v>4.460000000000001</v>
      </c>
      <c r="C32" s="82"/>
      <c r="D32" s="82"/>
      <c r="E32" s="82"/>
      <c r="F32" s="82"/>
      <c r="G32" s="82"/>
    </row>
    <row r="33" spans="1:7" ht="12.75">
      <c r="A33" t="s">
        <v>23</v>
      </c>
      <c r="B33" s="2">
        <f>B25/B2</f>
        <v>5.078947368421052</v>
      </c>
      <c r="C33" s="82"/>
      <c r="D33" s="82"/>
      <c r="E33" s="82"/>
      <c r="F33" s="82"/>
      <c r="G33" s="82"/>
    </row>
    <row r="34" spans="1:7" ht="12.75">
      <c r="A34" t="s">
        <v>27</v>
      </c>
      <c r="B34" s="2">
        <f>B27/B2</f>
        <v>9.538947368421054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129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36</v>
      </c>
      <c r="C2" s="82"/>
      <c r="D2" s="82"/>
      <c r="E2" s="82"/>
      <c r="F2" s="82"/>
      <c r="G2" s="82"/>
    </row>
    <row r="3" spans="1:7" ht="12.75">
      <c r="A3" t="s">
        <v>82</v>
      </c>
      <c r="B3" s="10">
        <v>6</v>
      </c>
      <c r="C3" s="84" t="s">
        <v>151</v>
      </c>
      <c r="D3" s="82"/>
      <c r="E3" s="82"/>
      <c r="F3" s="82"/>
      <c r="G3" s="82"/>
    </row>
    <row r="4" spans="1:7" ht="12.75">
      <c r="A4" t="s">
        <v>28</v>
      </c>
      <c r="B4" s="2">
        <f>B2*B3</f>
        <v>216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31.5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24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0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2"/>
      <c r="D10" s="82"/>
      <c r="E10" s="82"/>
      <c r="F10" s="82"/>
      <c r="G10" s="82"/>
    </row>
    <row r="11" spans="1:7" ht="12.75">
      <c r="A11" s="1" t="s">
        <v>12</v>
      </c>
      <c r="B11" s="11">
        <v>5.48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9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14.7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16.05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7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2.83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110.56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5.57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18.64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10.85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98.26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208.82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7.180000000000007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7</v>
      </c>
      <c r="C31" s="82"/>
      <c r="D31" s="82"/>
      <c r="E31" s="82"/>
      <c r="F31" s="82"/>
      <c r="G31" s="82"/>
    </row>
    <row r="32" spans="1:7" ht="12.75">
      <c r="A32" s="1" t="s">
        <v>22</v>
      </c>
      <c r="B32" s="2">
        <f>B18/B2</f>
        <v>3.071111111111111</v>
      </c>
      <c r="C32" s="82"/>
      <c r="D32" s="82"/>
      <c r="E32" s="82"/>
      <c r="F32" s="82"/>
      <c r="G32" s="82"/>
    </row>
    <row r="33" spans="1:7" ht="12.75">
      <c r="A33" t="s">
        <v>23</v>
      </c>
      <c r="B33" s="2">
        <f>B25/B2</f>
        <v>2.729444444444445</v>
      </c>
      <c r="C33" s="82"/>
      <c r="D33" s="82"/>
      <c r="E33" s="82"/>
      <c r="F33" s="82"/>
      <c r="G33" s="82"/>
    </row>
    <row r="34" spans="1:7" ht="12.75">
      <c r="A34" t="s">
        <v>27</v>
      </c>
      <c r="B34" s="2">
        <f>B27/B2</f>
        <v>5.8005555555555555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13:G13"/>
    <mergeCell ref="C14:G14"/>
    <mergeCell ref="C15:G15"/>
    <mergeCell ref="C16:G16"/>
    <mergeCell ref="C17:G17"/>
    <mergeCell ref="C18:G18"/>
    <mergeCell ref="C7:G7"/>
    <mergeCell ref="C8:G8"/>
    <mergeCell ref="C9:G9"/>
    <mergeCell ref="C10:G10"/>
    <mergeCell ref="C11:G11"/>
    <mergeCell ref="C12:G12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66</v>
      </c>
      <c r="C2" s="82"/>
      <c r="D2" s="82"/>
      <c r="E2" s="82"/>
      <c r="F2" s="82"/>
      <c r="G2" s="82"/>
    </row>
    <row r="3" spans="1:7" ht="12.75">
      <c r="A3" t="s">
        <v>82</v>
      </c>
      <c r="B3" s="12">
        <v>2.25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148.5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8.5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4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0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2"/>
      <c r="D10" s="82"/>
      <c r="E10" s="82"/>
      <c r="F10" s="82"/>
      <c r="G10" s="82"/>
    </row>
    <row r="11" spans="1:7" ht="12.75">
      <c r="A11" s="1" t="s">
        <v>12</v>
      </c>
      <c r="B11" s="11">
        <v>35.78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6.3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16.55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16.33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1.5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2.34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91.3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5.98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18.86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11.32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99.36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190.66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-42.16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7</v>
      </c>
      <c r="C31" s="82"/>
      <c r="D31" s="82"/>
      <c r="E31" s="82"/>
      <c r="F31" s="82"/>
      <c r="G31" s="82"/>
    </row>
    <row r="32" spans="1:7" ht="12.75">
      <c r="A32" s="1" t="s">
        <v>22</v>
      </c>
      <c r="B32" s="2">
        <f>B18/B2</f>
        <v>1.3833333333333333</v>
      </c>
      <c r="C32" s="82"/>
      <c r="D32" s="82"/>
      <c r="E32" s="82"/>
      <c r="F32" s="82"/>
      <c r="G32" s="82"/>
    </row>
    <row r="33" spans="1:7" ht="12.75">
      <c r="A33" t="s">
        <v>23</v>
      </c>
      <c r="B33" s="2">
        <f>B25/B2</f>
        <v>1.5054545454545454</v>
      </c>
      <c r="C33" s="82"/>
      <c r="D33" s="82"/>
      <c r="E33" s="82"/>
      <c r="F33" s="82"/>
      <c r="G33" s="82"/>
    </row>
    <row r="34" spans="1:7" ht="12.75">
      <c r="A34" t="s">
        <v>27</v>
      </c>
      <c r="B34" s="2">
        <f>B27/B2</f>
        <v>2.8887878787878787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950</v>
      </c>
      <c r="C2" s="82"/>
      <c r="D2" s="82"/>
      <c r="E2" s="82"/>
      <c r="F2" s="82"/>
      <c r="G2" s="82"/>
    </row>
    <row r="3" spans="1:7" ht="12.75">
      <c r="A3" t="s">
        <v>30</v>
      </c>
      <c r="B3" s="10">
        <v>0.195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185.25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25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10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0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2"/>
      <c r="D10" s="82"/>
      <c r="E10" s="82"/>
      <c r="F10" s="82"/>
      <c r="G10" s="82"/>
    </row>
    <row r="11" spans="1:7" ht="12.75">
      <c r="A11" s="1" t="s">
        <v>12</v>
      </c>
      <c r="B11" s="11">
        <v>13.61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0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12.43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14.11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1.5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2.01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78.66000000000001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4.98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15.82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9.32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93.32000000000001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171.98000000000002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13.269999999999982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39</v>
      </c>
      <c r="C31" s="82"/>
      <c r="D31" s="82"/>
      <c r="E31" s="82"/>
      <c r="F31" s="82"/>
      <c r="G31" s="82"/>
    </row>
    <row r="32" spans="1:7" ht="12.75">
      <c r="A32" s="1" t="s">
        <v>22</v>
      </c>
      <c r="B32" s="13">
        <f>B18/B2</f>
        <v>0.08280000000000001</v>
      </c>
      <c r="C32" s="82"/>
      <c r="D32" s="82"/>
      <c r="E32" s="82"/>
      <c r="F32" s="82"/>
      <c r="G32" s="82"/>
    </row>
    <row r="33" spans="1:7" ht="12.75">
      <c r="A33" t="s">
        <v>23</v>
      </c>
      <c r="B33" s="13">
        <f>B25/B2</f>
        <v>0.09823157894736843</v>
      </c>
      <c r="C33" s="82"/>
      <c r="D33" s="82"/>
      <c r="E33" s="82"/>
      <c r="F33" s="82"/>
      <c r="G33" s="82"/>
    </row>
    <row r="34" spans="1:7" ht="12.75">
      <c r="A34" t="s">
        <v>27</v>
      </c>
      <c r="B34" s="13">
        <f>B27/B2</f>
        <v>0.18103157894736843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1800</v>
      </c>
      <c r="C2" s="82"/>
      <c r="D2" s="82"/>
      <c r="E2" s="82"/>
      <c r="F2" s="82"/>
      <c r="G2" s="82"/>
    </row>
    <row r="3" spans="1:7" ht="12.75">
      <c r="A3" t="s">
        <v>30</v>
      </c>
      <c r="B3" s="10">
        <v>0.065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117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5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2.5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0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2"/>
      <c r="D10" s="82"/>
      <c r="E10" s="82"/>
      <c r="F10" s="82"/>
      <c r="G10" s="82"/>
    </row>
    <row r="11" spans="1:7" ht="12.75">
      <c r="A11" s="1" t="s">
        <v>12</v>
      </c>
      <c r="B11" s="11">
        <v>23.25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0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14.86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15.4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1.5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1.64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64.14999999999999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5.51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17.58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10.64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96.93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161.07999999999998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-44.079999999999984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7</v>
      </c>
      <c r="C31" s="82"/>
      <c r="D31" s="82"/>
      <c r="E31" s="82"/>
      <c r="F31" s="82"/>
      <c r="G31" s="82"/>
    </row>
    <row r="32" spans="1:7" ht="12.75">
      <c r="A32" s="1" t="s">
        <v>22</v>
      </c>
      <c r="B32" s="13">
        <f>B18/B2</f>
        <v>0.03563888888888889</v>
      </c>
      <c r="C32" s="82"/>
      <c r="D32" s="82"/>
      <c r="E32" s="82"/>
      <c r="F32" s="82"/>
      <c r="G32" s="82"/>
    </row>
    <row r="33" spans="1:7" ht="12.75">
      <c r="A33" t="s">
        <v>23</v>
      </c>
      <c r="B33" s="13">
        <f>B25/B2</f>
        <v>0.05385</v>
      </c>
      <c r="C33" s="82"/>
      <c r="D33" s="82"/>
      <c r="E33" s="82"/>
      <c r="F33" s="82"/>
      <c r="G33" s="82"/>
    </row>
    <row r="34" spans="1:7" ht="12.75">
      <c r="A34" t="s">
        <v>27</v>
      </c>
      <c r="B34" s="13">
        <f>B27/B2</f>
        <v>0.08948888888888888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54</v>
      </c>
      <c r="C2" s="82"/>
      <c r="D2" s="82"/>
      <c r="E2" s="82"/>
      <c r="F2" s="82"/>
      <c r="G2" s="82"/>
    </row>
    <row r="3" spans="1:7" ht="12.75">
      <c r="A3" t="s">
        <v>83</v>
      </c>
      <c r="B3" s="12">
        <v>5.09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274.86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9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16.8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9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2"/>
      <c r="D10" s="82"/>
      <c r="E10" s="82"/>
      <c r="F10" s="82"/>
      <c r="G10" s="82"/>
    </row>
    <row r="11" spans="1:7" ht="12.75">
      <c r="A11" s="1" t="s">
        <v>12</v>
      </c>
      <c r="B11" s="11">
        <v>61.39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10.4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12.91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14.2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6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3.67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143.36999999999998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5.18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15.83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9.01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93.22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236.58999999999997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38.27000000000004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7</v>
      </c>
      <c r="C31" s="82"/>
      <c r="D31" s="82"/>
      <c r="E31" s="82"/>
      <c r="F31" s="82"/>
      <c r="G31" s="82"/>
    </row>
    <row r="32" spans="1:7" ht="12.75">
      <c r="A32" s="1" t="s">
        <v>22</v>
      </c>
      <c r="B32" s="2">
        <f>B18/B2</f>
        <v>2.6549999999999994</v>
      </c>
      <c r="C32" s="82"/>
      <c r="D32" s="82"/>
      <c r="E32" s="82"/>
      <c r="F32" s="82"/>
      <c r="G32" s="82"/>
    </row>
    <row r="33" spans="1:7" ht="12.75">
      <c r="A33" t="s">
        <v>23</v>
      </c>
      <c r="B33" s="2">
        <f>B25/B2</f>
        <v>1.7262962962962962</v>
      </c>
      <c r="C33" s="82"/>
      <c r="D33" s="82"/>
      <c r="E33" s="82"/>
      <c r="F33" s="82"/>
      <c r="G33" s="82"/>
    </row>
    <row r="34" spans="1:7" ht="12.75">
      <c r="A34" t="s">
        <v>27</v>
      </c>
      <c r="B34" s="2">
        <f>B27/B2</f>
        <v>4.381296296296296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9"/>
      <c r="B1" s="50" t="s">
        <v>60</v>
      </c>
      <c r="C1" s="50" t="s">
        <v>62</v>
      </c>
      <c r="D1" s="50" t="s">
        <v>122</v>
      </c>
      <c r="E1" s="51" t="s">
        <v>70</v>
      </c>
      <c r="F1" s="50" t="s">
        <v>74</v>
      </c>
      <c r="G1" s="50" t="s">
        <v>75</v>
      </c>
      <c r="H1" s="52" t="s">
        <v>65</v>
      </c>
    </row>
    <row r="2" spans="1:8" ht="12.75">
      <c r="A2" s="53" t="s">
        <v>59</v>
      </c>
      <c r="B2" s="15" t="s">
        <v>61</v>
      </c>
      <c r="C2" s="15" t="s">
        <v>63</v>
      </c>
      <c r="D2" s="42" t="s">
        <v>123</v>
      </c>
      <c r="E2" s="48" t="s">
        <v>71</v>
      </c>
      <c r="F2" s="15" t="s">
        <v>71</v>
      </c>
      <c r="G2" s="15" t="s">
        <v>71</v>
      </c>
      <c r="H2" s="54" t="s">
        <v>64</v>
      </c>
    </row>
    <row r="3" spans="1:8" ht="12.75">
      <c r="A3" s="55" t="s">
        <v>49</v>
      </c>
      <c r="B3" s="43">
        <f>HRSW!B4</f>
        <v>254.70000000000002</v>
      </c>
      <c r="C3" s="43">
        <f>HRSW!B18</f>
        <v>131.62</v>
      </c>
      <c r="D3" s="16">
        <f>B3-C3</f>
        <v>123.08000000000001</v>
      </c>
      <c r="E3" s="18">
        <v>0</v>
      </c>
      <c r="F3" s="19">
        <f aca="true" t="shared" si="0" ref="F3:F17">B3*E3</f>
        <v>0</v>
      </c>
      <c r="G3" s="19">
        <f aca="true" t="shared" si="1" ref="G3:G17">E3*C3</f>
        <v>0</v>
      </c>
      <c r="H3" s="30">
        <f>F3-G3</f>
        <v>0</v>
      </c>
    </row>
    <row r="4" spans="1:8" ht="12.75">
      <c r="A4" s="55" t="s">
        <v>50</v>
      </c>
      <c r="B4" s="43">
        <f>Durum!B4</f>
        <v>231.48</v>
      </c>
      <c r="C4" s="43">
        <f>Durum!B18</f>
        <v>117.96</v>
      </c>
      <c r="D4" s="16">
        <f aca="true" t="shared" si="2" ref="D4:D17">B4-C4</f>
        <v>113.52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5" t="s">
        <v>51</v>
      </c>
      <c r="B5" s="43">
        <f>Barley!B4</f>
        <v>212.28</v>
      </c>
      <c r="C5" s="43">
        <f>Barley!B18</f>
        <v>109.39</v>
      </c>
      <c r="D5" s="16">
        <f t="shared" si="2"/>
        <v>102.89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5" t="s">
        <v>26</v>
      </c>
      <c r="B6" s="43">
        <f>Corn!B4</f>
        <v>419.68</v>
      </c>
      <c r="C6" s="43">
        <f>Corn!B18</f>
        <v>265.15999999999997</v>
      </c>
      <c r="D6" s="16">
        <f t="shared" si="2"/>
        <v>154.52000000000004</v>
      </c>
      <c r="E6" s="18">
        <v>1000</v>
      </c>
      <c r="F6" s="19">
        <f t="shared" si="0"/>
        <v>419680</v>
      </c>
      <c r="G6" s="19">
        <f t="shared" si="1"/>
        <v>265159.99999999994</v>
      </c>
      <c r="H6" s="30">
        <f t="shared" si="3"/>
        <v>154520.00000000006</v>
      </c>
    </row>
    <row r="7" spans="1:8" ht="12.75">
      <c r="A7" s="55" t="s">
        <v>25</v>
      </c>
      <c r="B7" s="43">
        <f>Soyb!B4</f>
        <v>295.34999999999997</v>
      </c>
      <c r="C7" s="43">
        <f>Soyb!B18</f>
        <v>125</v>
      </c>
      <c r="D7" s="16">
        <f t="shared" si="2"/>
        <v>170.34999999999997</v>
      </c>
      <c r="E7" s="18">
        <v>1000</v>
      </c>
      <c r="F7" s="19">
        <f t="shared" si="0"/>
        <v>295349.99999999994</v>
      </c>
      <c r="G7" s="19">
        <f t="shared" si="1"/>
        <v>125000</v>
      </c>
      <c r="H7" s="30">
        <f t="shared" si="3"/>
        <v>170349.99999999994</v>
      </c>
    </row>
    <row r="8" spans="1:8" ht="12.75">
      <c r="A8" s="55" t="s">
        <v>80</v>
      </c>
      <c r="B8" s="43">
        <f>Drybean!B4</f>
        <v>403</v>
      </c>
      <c r="C8" s="43">
        <f>Drybean!B18</f>
        <v>186.2</v>
      </c>
      <c r="D8" s="16">
        <f t="shared" si="2"/>
        <v>216.8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5" t="s">
        <v>52</v>
      </c>
      <c r="B9" s="43">
        <f>Oil_SF!B4</f>
        <v>238.58</v>
      </c>
      <c r="C9" s="43">
        <f>Oil_SF!B18</f>
        <v>138.39</v>
      </c>
      <c r="D9" s="16">
        <f t="shared" si="2"/>
        <v>100.19000000000003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5" t="s">
        <v>53</v>
      </c>
      <c r="B10" s="43">
        <f>Conf_SF!B4</f>
        <v>321.3</v>
      </c>
      <c r="C10" s="43">
        <f>Conf_SF!B18</f>
        <v>162.01999999999998</v>
      </c>
      <c r="D10" s="16">
        <f t="shared" si="2"/>
        <v>159.28000000000003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5" t="s">
        <v>54</v>
      </c>
      <c r="B11" s="43">
        <f>Canola!B4</f>
        <v>222.75</v>
      </c>
      <c r="C11" s="43">
        <f>Canola!B18</f>
        <v>143.79999999999998</v>
      </c>
      <c r="D11" s="16">
        <f t="shared" si="2"/>
        <v>78.95000000000002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5" t="s">
        <v>55</v>
      </c>
      <c r="B12" s="43">
        <f>Flax!B4</f>
        <v>165.49</v>
      </c>
      <c r="C12" s="43">
        <f>Flax!B18</f>
        <v>84.74000000000001</v>
      </c>
      <c r="D12" s="16">
        <f t="shared" si="2"/>
        <v>80.75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6" t="s">
        <v>128</v>
      </c>
      <c r="B13" s="43">
        <f>Peas!B4</f>
        <v>216</v>
      </c>
      <c r="C13" s="43">
        <f>Peas!B18</f>
        <v>110.56</v>
      </c>
      <c r="D13" s="16">
        <f t="shared" si="2"/>
        <v>105.44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5" t="s">
        <v>56</v>
      </c>
      <c r="B14" s="43">
        <f>Oats!B4</f>
        <v>148.5</v>
      </c>
      <c r="C14" s="43">
        <f>Oats!B18</f>
        <v>91.3</v>
      </c>
      <c r="D14" s="16">
        <f t="shared" si="2"/>
        <v>57.2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5" t="s">
        <v>97</v>
      </c>
      <c r="B15" s="43">
        <f>'Wint.Wht'!B4</f>
        <v>274.86</v>
      </c>
      <c r="C15" s="43">
        <f>'Wint.Wht'!B18</f>
        <v>143.36999999999998</v>
      </c>
      <c r="D15" s="16">
        <f t="shared" si="2"/>
        <v>131.49000000000004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5" t="s">
        <v>57</v>
      </c>
      <c r="B16" s="43">
        <f>Millet!B4</f>
        <v>117</v>
      </c>
      <c r="C16" s="43">
        <f>Millet!B18</f>
        <v>64.14999999999999</v>
      </c>
      <c r="D16" s="16">
        <f t="shared" si="2"/>
        <v>52.85000000000001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5" t="s">
        <v>58</v>
      </c>
      <c r="B17" s="43">
        <f>'Wint.Wht'!B4</f>
        <v>274.86</v>
      </c>
      <c r="C17" s="43">
        <f>'Wint.Wht'!B18</f>
        <v>143.36999999999998</v>
      </c>
      <c r="D17" s="16">
        <f t="shared" si="2"/>
        <v>131.49000000000004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76</v>
      </c>
      <c r="B18" s="14"/>
      <c r="C18" s="14"/>
      <c r="D18" s="14"/>
      <c r="E18" s="20">
        <f>SUM(E3:E17)</f>
        <v>2000</v>
      </c>
      <c r="F18" s="20">
        <f>SUM(F3:F17)</f>
        <v>715030</v>
      </c>
      <c r="G18" s="20">
        <f>SUM(G3:G17)</f>
        <v>390159.99999999994</v>
      </c>
      <c r="H18" s="34">
        <f>SUM(H3:H17)</f>
        <v>324870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76" t="s">
        <v>48</v>
      </c>
      <c r="D20" s="76"/>
      <c r="E20" s="76"/>
      <c r="F20" s="3"/>
      <c r="G20" s="3"/>
      <c r="H20" s="3"/>
    </row>
    <row r="21" spans="1:8" ht="12.75">
      <c r="A21" s="57" t="s">
        <v>72</v>
      </c>
      <c r="B21" s="58"/>
      <c r="C21" s="58"/>
      <c r="D21" s="59"/>
      <c r="E21" s="58" t="s">
        <v>73</v>
      </c>
      <c r="F21" s="58"/>
      <c r="G21" s="58"/>
      <c r="H21" s="60"/>
    </row>
    <row r="22" spans="1:8" ht="12.75">
      <c r="A22" s="55" t="s">
        <v>81</v>
      </c>
      <c r="B22" s="4"/>
      <c r="C22" s="19">
        <f>F18</f>
        <v>715030</v>
      </c>
      <c r="D22" s="4"/>
      <c r="E22" s="4" t="s">
        <v>67</v>
      </c>
      <c r="F22" s="4"/>
      <c r="G22" s="61">
        <f>G18</f>
        <v>390159.99999999994</v>
      </c>
      <c r="H22" s="62"/>
    </row>
    <row r="23" spans="1:8" ht="12.75">
      <c r="A23" s="77" t="s">
        <v>77</v>
      </c>
      <c r="B23" s="78"/>
      <c r="C23" s="18">
        <v>22500</v>
      </c>
      <c r="D23" s="67" t="s">
        <v>69</v>
      </c>
      <c r="E23" s="78" t="s">
        <v>124</v>
      </c>
      <c r="F23" s="78"/>
      <c r="G23" s="18">
        <v>39900</v>
      </c>
      <c r="H23" s="68" t="s">
        <v>69</v>
      </c>
    </row>
    <row r="24" spans="1:11" ht="12.75">
      <c r="A24" s="79"/>
      <c r="B24" s="80"/>
      <c r="C24" s="18">
        <v>0</v>
      </c>
      <c r="D24" s="4"/>
      <c r="E24" s="78" t="s">
        <v>66</v>
      </c>
      <c r="F24" s="78"/>
      <c r="G24" s="18">
        <v>126400</v>
      </c>
      <c r="H24" s="64"/>
      <c r="K24" s="69"/>
    </row>
    <row r="25" spans="1:8" ht="12.75">
      <c r="A25" s="79"/>
      <c r="B25" s="80"/>
      <c r="C25" s="18">
        <v>0</v>
      </c>
      <c r="D25" s="4"/>
      <c r="E25" s="78" t="s">
        <v>125</v>
      </c>
      <c r="F25" s="78"/>
      <c r="G25" s="18">
        <v>0</v>
      </c>
      <c r="H25" s="64"/>
    </row>
    <row r="26" spans="1:8" ht="12.75">
      <c r="A26" s="79"/>
      <c r="B26" s="80"/>
      <c r="C26" s="18">
        <v>0</v>
      </c>
      <c r="D26" s="4"/>
      <c r="E26" s="78" t="s">
        <v>68</v>
      </c>
      <c r="F26" s="78"/>
      <c r="G26" s="18">
        <v>0</v>
      </c>
      <c r="H26" s="64"/>
    </row>
    <row r="27" spans="1:8" ht="12.75">
      <c r="A27" s="79"/>
      <c r="B27" s="80"/>
      <c r="C27" s="18">
        <v>0</v>
      </c>
      <c r="D27" s="4"/>
      <c r="E27" s="80"/>
      <c r="F27" s="80"/>
      <c r="G27" s="18">
        <v>0</v>
      </c>
      <c r="H27" s="64"/>
    </row>
    <row r="28" spans="1:8" ht="12.75">
      <c r="A28" s="79"/>
      <c r="B28" s="80"/>
      <c r="C28" s="18">
        <v>0</v>
      </c>
      <c r="D28" s="4"/>
      <c r="E28" s="80"/>
      <c r="F28" s="80"/>
      <c r="G28" s="18">
        <v>0</v>
      </c>
      <c r="H28" s="64"/>
    </row>
    <row r="29" spans="1:8" ht="12.75">
      <c r="A29" s="79" t="s">
        <v>79</v>
      </c>
      <c r="B29" s="80"/>
      <c r="C29" s="22">
        <v>0</v>
      </c>
      <c r="D29" s="63"/>
      <c r="E29" s="80" t="s">
        <v>78</v>
      </c>
      <c r="F29" s="80"/>
      <c r="G29" s="22">
        <v>10500</v>
      </c>
      <c r="H29" s="64"/>
    </row>
    <row r="30" spans="1:8" ht="12.75">
      <c r="A30" s="55" t="s">
        <v>65</v>
      </c>
      <c r="B30" s="4"/>
      <c r="C30" s="19">
        <f>SUM(C22:C29)</f>
        <v>737530</v>
      </c>
      <c r="D30" s="4"/>
      <c r="E30" s="4" t="s">
        <v>65</v>
      </c>
      <c r="F30" s="4"/>
      <c r="G30" s="28">
        <f>SUM(G22:G29)</f>
        <v>566960</v>
      </c>
      <c r="H30" s="62"/>
    </row>
    <row r="31" spans="1:8" ht="12.75">
      <c r="A31" s="65" t="s">
        <v>126</v>
      </c>
      <c r="B31" s="3"/>
      <c r="C31" s="3"/>
      <c r="D31" s="3"/>
      <c r="E31" s="3"/>
      <c r="F31" s="3"/>
      <c r="G31" s="70">
        <f>C30-G30</f>
        <v>170570</v>
      </c>
      <c r="H31" s="66"/>
    </row>
    <row r="32" ht="12.75">
      <c r="G32" s="6"/>
    </row>
    <row r="33" spans="1:8" ht="12.75">
      <c r="A33" s="46" t="s">
        <v>139</v>
      </c>
      <c r="B33" s="86"/>
      <c r="C33" s="86"/>
      <c r="D33" s="86"/>
      <c r="E33" s="86"/>
      <c r="F33" s="71" t="s">
        <v>140</v>
      </c>
      <c r="G33" s="87"/>
      <c r="H33" s="87"/>
    </row>
    <row r="34" spans="3:6" ht="12.75">
      <c r="C34" s="45"/>
      <c r="D34" s="45"/>
      <c r="E34" s="45"/>
      <c r="F34" s="45"/>
    </row>
    <row r="35" spans="1:12" ht="12.75">
      <c r="A35" t="s">
        <v>31</v>
      </c>
      <c r="B35" s="81" t="s">
        <v>141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127</v>
      </c>
    </row>
    <row r="41" spans="1:12" ht="12.75">
      <c r="A41" s="25" t="s">
        <v>84</v>
      </c>
      <c r="B41" s="26" t="s">
        <v>85</v>
      </c>
      <c r="C41" s="26" t="s">
        <v>86</v>
      </c>
      <c r="D41" s="26" t="s">
        <v>87</v>
      </c>
      <c r="E41" s="26" t="s">
        <v>88</v>
      </c>
      <c r="F41" s="26" t="s">
        <v>89</v>
      </c>
      <c r="G41" s="26" t="s">
        <v>90</v>
      </c>
      <c r="H41" s="26" t="s">
        <v>91</v>
      </c>
      <c r="I41" s="26" t="s">
        <v>92</v>
      </c>
      <c r="J41" s="26" t="s">
        <v>93</v>
      </c>
      <c r="K41" s="26" t="s">
        <v>94</v>
      </c>
      <c r="L41" s="27" t="s">
        <v>95</v>
      </c>
    </row>
    <row r="42" spans="1:12" ht="12.75">
      <c r="A42" s="55" t="s">
        <v>49</v>
      </c>
      <c r="B42" s="28">
        <f>$E3*HRSW!$B7</f>
        <v>0</v>
      </c>
      <c r="C42" s="28">
        <f>$E3*HRSW!$B8</f>
        <v>0</v>
      </c>
      <c r="D42" s="28">
        <f>$E3*HRSW!$B9</f>
        <v>0</v>
      </c>
      <c r="E42" s="28">
        <f>$E3*HRSW!$B10</f>
        <v>0</v>
      </c>
      <c r="F42" s="28">
        <f>$E3*HRSW!$B11</f>
        <v>0</v>
      </c>
      <c r="G42" s="28">
        <f>$E3*HRSW!$B12</f>
        <v>0</v>
      </c>
      <c r="H42" s="28">
        <f>$E3*HRSW!$B13</f>
        <v>0</v>
      </c>
      <c r="I42" s="28">
        <f>$E3*HRSW!$B14</f>
        <v>0</v>
      </c>
      <c r="J42" s="28">
        <f>$E3*HRSW!$B15</f>
        <v>0</v>
      </c>
      <c r="K42" s="28">
        <f>$E3*HRSW!$B16</f>
        <v>0</v>
      </c>
      <c r="L42" s="29">
        <f>$E3*HRSW!$B17</f>
        <v>0</v>
      </c>
    </row>
    <row r="43" spans="1:12" ht="12.75">
      <c r="A43" s="55" t="s">
        <v>50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5" t="s">
        <v>51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5" t="s">
        <v>26</v>
      </c>
      <c r="B45" s="19">
        <f>$E6*Corn!$B7</f>
        <v>78420</v>
      </c>
      <c r="C45" s="19">
        <f>$E6*Corn!$B8</f>
        <v>17000</v>
      </c>
      <c r="D45" s="19">
        <f>$E6*Corn!$B9</f>
        <v>0</v>
      </c>
      <c r="E45" s="19">
        <f>$E6*Corn!$B10</f>
        <v>0</v>
      </c>
      <c r="F45" s="19">
        <f>$E6*Corn!$B11</f>
        <v>70910</v>
      </c>
      <c r="G45" s="19">
        <f>$E6*Corn!$B12</f>
        <v>24900</v>
      </c>
      <c r="H45" s="19">
        <f>$E6*Corn!$B13</f>
        <v>21930</v>
      </c>
      <c r="I45" s="19">
        <f>$E6*Corn!$B14</f>
        <v>19320</v>
      </c>
      <c r="J45" s="19">
        <f>$E6*Corn!$B15</f>
        <v>24400</v>
      </c>
      <c r="K45" s="19">
        <f>$E6*Corn!$B16</f>
        <v>1500</v>
      </c>
      <c r="L45" s="30">
        <f>$E6*Corn!$B17</f>
        <v>6780</v>
      </c>
    </row>
    <row r="46" spans="1:12" ht="12.75">
      <c r="A46" s="55" t="s">
        <v>25</v>
      </c>
      <c r="B46" s="19">
        <f>$E7*Soyb!$B7</f>
        <v>49870</v>
      </c>
      <c r="C46" s="19">
        <f>$E7*Soyb!$B8</f>
        <v>17000</v>
      </c>
      <c r="D46" s="19">
        <f>$E7*Soyb!$B9</f>
        <v>0</v>
      </c>
      <c r="E46" s="19">
        <f>$E7*Soyb!$B10</f>
        <v>8000</v>
      </c>
      <c r="F46" s="19">
        <f>$E7*Soyb!$B11</f>
        <v>2060</v>
      </c>
      <c r="G46" s="19">
        <f>$E7*Soyb!$B12</f>
        <v>11800</v>
      </c>
      <c r="H46" s="19">
        <f>$E7*Soyb!$B13</f>
        <v>12440</v>
      </c>
      <c r="I46" s="19">
        <f>$E7*Soyb!$B14</f>
        <v>14630</v>
      </c>
      <c r="J46" s="19">
        <f>$E7*Soyb!$B15</f>
        <v>0</v>
      </c>
      <c r="K46" s="19">
        <f>$E7*Soyb!$B16</f>
        <v>6000</v>
      </c>
      <c r="L46" s="30">
        <f>$E7*Soyb!$B17</f>
        <v>3200</v>
      </c>
    </row>
    <row r="47" spans="1:12" ht="12.75">
      <c r="A47" s="55" t="s">
        <v>80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5" t="s">
        <v>52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5" t="s">
        <v>53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5" t="s">
        <v>54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5" t="s">
        <v>55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5" t="s">
        <v>56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5" t="s">
        <v>97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5" t="s">
        <v>57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5" t="s">
        <v>58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76</v>
      </c>
      <c r="B56" s="20">
        <f aca="true" t="shared" si="4" ref="B56:L56">SUM(B42:B55)</f>
        <v>128290</v>
      </c>
      <c r="C56" s="20">
        <f t="shared" si="4"/>
        <v>34000</v>
      </c>
      <c r="D56" s="20">
        <f t="shared" si="4"/>
        <v>0</v>
      </c>
      <c r="E56" s="20">
        <f t="shared" si="4"/>
        <v>8000</v>
      </c>
      <c r="F56" s="20">
        <f t="shared" si="4"/>
        <v>72970</v>
      </c>
      <c r="G56" s="20">
        <f t="shared" si="4"/>
        <v>36700</v>
      </c>
      <c r="H56" s="20">
        <f t="shared" si="4"/>
        <v>34370</v>
      </c>
      <c r="I56" s="20">
        <f t="shared" si="4"/>
        <v>33950</v>
      </c>
      <c r="J56" s="20">
        <f t="shared" si="4"/>
        <v>24400</v>
      </c>
      <c r="K56" s="20">
        <f t="shared" si="4"/>
        <v>7500</v>
      </c>
      <c r="L56" s="34">
        <f t="shared" si="4"/>
        <v>9980</v>
      </c>
    </row>
    <row r="57" spans="1:12" ht="12.75">
      <c r="A57" s="33" t="s">
        <v>96</v>
      </c>
      <c r="B57" s="20"/>
      <c r="C57" s="34"/>
      <c r="D57" s="35">
        <f>SUM(B56:L56)</f>
        <v>390160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B36:L36"/>
    <mergeCell ref="B37:L37"/>
    <mergeCell ref="B38:L38"/>
    <mergeCell ref="B33:E33"/>
    <mergeCell ref="G33:H33"/>
    <mergeCell ref="B35:L35"/>
    <mergeCell ref="A29:B29"/>
    <mergeCell ref="E29:F29"/>
    <mergeCell ref="A25:B25"/>
    <mergeCell ref="E25:F25"/>
    <mergeCell ref="A26:B26"/>
    <mergeCell ref="E26:F26"/>
    <mergeCell ref="A27:B27"/>
    <mergeCell ref="E27:F27"/>
    <mergeCell ref="C20:E20"/>
    <mergeCell ref="A23:B23"/>
    <mergeCell ref="E23:F23"/>
    <mergeCell ref="A24:B24"/>
    <mergeCell ref="E24:F24"/>
    <mergeCell ref="A28:B28"/>
    <mergeCell ref="E28:F28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45</v>
      </c>
      <c r="C2" s="82"/>
      <c r="D2" s="82"/>
      <c r="E2" s="82"/>
      <c r="F2" s="82"/>
      <c r="G2" s="82"/>
    </row>
    <row r="3" spans="1:7" ht="12.75">
      <c r="A3" t="s">
        <v>82</v>
      </c>
      <c r="B3" s="12">
        <v>5.66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254.70000000000002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14.7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17.7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5.5</v>
      </c>
      <c r="C9" s="84" t="s">
        <v>142</v>
      </c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4" t="s">
        <v>143</v>
      </c>
      <c r="D10" s="82"/>
      <c r="E10" s="82"/>
      <c r="F10" s="82"/>
      <c r="G10" s="82"/>
    </row>
    <row r="11" spans="1:7" ht="12.75">
      <c r="A11" s="1" t="s">
        <v>12</v>
      </c>
      <c r="B11" s="11">
        <v>49.36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10.4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14.23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14.86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1.5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3.37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131.62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5.35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16.64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9.85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95.04</v>
      </c>
      <c r="C25" s="82"/>
      <c r="D25" s="82"/>
      <c r="E25" s="82"/>
      <c r="F25" s="82"/>
      <c r="G25" s="82"/>
    </row>
    <row r="26" spans="2:7" ht="12.75" customHeight="1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226.66000000000003</v>
      </c>
      <c r="C27" s="82"/>
      <c r="D27" s="82"/>
      <c r="E27" s="82"/>
      <c r="F27" s="82"/>
      <c r="G27" s="82"/>
    </row>
    <row r="28" spans="2:7" ht="12.75" customHeight="1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28.039999999999992</v>
      </c>
      <c r="C29" s="82"/>
      <c r="D29" s="82"/>
      <c r="E29" s="82"/>
      <c r="F29" s="82"/>
      <c r="G29" s="82"/>
    </row>
    <row r="30" spans="2:7" ht="12.75" customHeight="1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7</v>
      </c>
      <c r="C31" s="82"/>
      <c r="D31" s="82"/>
      <c r="E31" s="82"/>
      <c r="F31" s="82"/>
      <c r="G31" s="82"/>
    </row>
    <row r="32" spans="1:7" ht="12.75">
      <c r="A32" s="1" t="s">
        <v>22</v>
      </c>
      <c r="B32" s="2">
        <f>B18/B2</f>
        <v>2.924888888888889</v>
      </c>
      <c r="C32" s="82"/>
      <c r="D32" s="82"/>
      <c r="E32" s="82"/>
      <c r="F32" s="82"/>
      <c r="G32" s="82"/>
    </row>
    <row r="33" spans="1:7" ht="12.75">
      <c r="A33" t="s">
        <v>23</v>
      </c>
      <c r="B33" s="2">
        <f>B25/B2</f>
        <v>2.112</v>
      </c>
      <c r="C33" s="82"/>
      <c r="D33" s="82"/>
      <c r="E33" s="82"/>
      <c r="F33" s="82"/>
      <c r="G33" s="82"/>
    </row>
    <row r="34" spans="1:7" ht="12.75">
      <c r="A34" t="s">
        <v>27</v>
      </c>
      <c r="B34" s="2">
        <f>B27/B2</f>
        <v>5.03688888888889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6:G6"/>
    <mergeCell ref="C7:G7"/>
    <mergeCell ref="C8:G8"/>
    <mergeCell ref="C9:G9"/>
    <mergeCell ref="C2:G2"/>
    <mergeCell ref="C3:G3"/>
    <mergeCell ref="C4:G4"/>
    <mergeCell ref="C5:G5"/>
    <mergeCell ref="C14:G14"/>
    <mergeCell ref="C15:G15"/>
    <mergeCell ref="C16:G16"/>
    <mergeCell ref="C17:G17"/>
    <mergeCell ref="C10:G10"/>
    <mergeCell ref="C11:G11"/>
    <mergeCell ref="C12:G12"/>
    <mergeCell ref="C13:G13"/>
    <mergeCell ref="C22:G22"/>
    <mergeCell ref="C23:G23"/>
    <mergeCell ref="C24:G24"/>
    <mergeCell ref="C25:G25"/>
    <mergeCell ref="C18:G18"/>
    <mergeCell ref="C19:G19"/>
    <mergeCell ref="C20:G20"/>
    <mergeCell ref="C21:G21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3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36</v>
      </c>
      <c r="C2" s="82"/>
      <c r="D2" s="82"/>
      <c r="E2" s="82"/>
      <c r="F2" s="82"/>
      <c r="G2" s="82"/>
    </row>
    <row r="3" spans="1:7" ht="12.75">
      <c r="A3" t="s">
        <v>82</v>
      </c>
      <c r="B3" s="12">
        <v>6.43</v>
      </c>
      <c r="C3" s="82" t="s">
        <v>130</v>
      </c>
      <c r="D3" s="82"/>
      <c r="E3" s="82"/>
      <c r="F3" s="82"/>
      <c r="G3" s="82"/>
    </row>
    <row r="4" spans="1:7" ht="12.75">
      <c r="A4" t="s">
        <v>28</v>
      </c>
      <c r="B4" s="2">
        <f>B2*B3</f>
        <v>231.48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16.5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17.7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5.5</v>
      </c>
      <c r="C9" s="84" t="s">
        <v>142</v>
      </c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4" t="s">
        <v>143</v>
      </c>
      <c r="D10" s="82"/>
      <c r="E10" s="82"/>
      <c r="F10" s="82"/>
      <c r="G10" s="82"/>
    </row>
    <row r="11" spans="1:7" ht="12.75">
      <c r="A11" s="1" t="s">
        <v>12</v>
      </c>
      <c r="B11" s="11">
        <v>37.33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8.1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13.72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14.59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1.5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3.02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117.96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5.21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16.25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9.65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94.31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212.26999999999998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19.210000000000008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7</v>
      </c>
      <c r="C31" s="82"/>
      <c r="D31" s="82"/>
      <c r="E31" s="82"/>
      <c r="F31" s="82"/>
      <c r="G31" s="82"/>
    </row>
    <row r="32" spans="1:7" ht="12.75">
      <c r="A32" s="1" t="s">
        <v>22</v>
      </c>
      <c r="B32" s="2">
        <f>B18/B2</f>
        <v>3.2766666666666664</v>
      </c>
      <c r="C32" s="82"/>
      <c r="D32" s="82"/>
      <c r="E32" s="82"/>
      <c r="F32" s="82"/>
      <c r="G32" s="82"/>
    </row>
    <row r="33" spans="1:7" ht="12.75">
      <c r="A33" t="s">
        <v>23</v>
      </c>
      <c r="B33" s="2">
        <f>B25/B2</f>
        <v>2.6197222222222223</v>
      </c>
      <c r="C33" s="82"/>
      <c r="D33" s="82"/>
      <c r="E33" s="82"/>
      <c r="F33" s="82"/>
      <c r="G33" s="82"/>
    </row>
    <row r="34" spans="1:7" ht="12.75">
      <c r="A34" t="s">
        <v>27</v>
      </c>
      <c r="B34" s="2">
        <f>B27/B2</f>
        <v>5.896388888888889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61</v>
      </c>
      <c r="C2" s="82"/>
      <c r="D2" s="82"/>
      <c r="E2" s="82"/>
      <c r="F2" s="82"/>
      <c r="G2" s="82"/>
    </row>
    <row r="3" spans="1:7" ht="12.75">
      <c r="A3" t="s">
        <v>82</v>
      </c>
      <c r="B3" s="12">
        <v>3.48</v>
      </c>
      <c r="C3" s="84" t="s">
        <v>152</v>
      </c>
      <c r="D3" s="82"/>
      <c r="E3" s="82"/>
      <c r="F3" s="82"/>
      <c r="G3" s="82"/>
    </row>
    <row r="4" spans="1:7" ht="12.75">
      <c r="A4" t="s">
        <v>28</v>
      </c>
      <c r="B4" s="2">
        <f>B2*B3</f>
        <v>212.28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13.2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14.7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1.5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2"/>
      <c r="D10" s="82"/>
      <c r="E10" s="82"/>
      <c r="F10" s="82"/>
      <c r="G10" s="82"/>
    </row>
    <row r="11" spans="1:7" ht="12.75">
      <c r="A11" s="1" t="s">
        <v>12</v>
      </c>
      <c r="B11" s="11">
        <v>39.25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4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16.27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16.17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1.5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2.8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109.39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5.9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18.64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11.21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98.95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208.34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3.9399999999999977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7</v>
      </c>
      <c r="C31" s="82"/>
      <c r="D31" s="82"/>
      <c r="E31" s="82"/>
      <c r="F31" s="82"/>
      <c r="G31" s="82"/>
    </row>
    <row r="32" spans="1:7" ht="12.75">
      <c r="A32" s="1" t="s">
        <v>22</v>
      </c>
      <c r="B32" s="2">
        <f>B18/B2</f>
        <v>1.7932786885245902</v>
      </c>
      <c r="C32" s="82"/>
      <c r="D32" s="82"/>
      <c r="E32" s="82"/>
      <c r="F32" s="82"/>
      <c r="G32" s="82"/>
    </row>
    <row r="33" spans="1:7" ht="12.75">
      <c r="A33" t="s">
        <v>23</v>
      </c>
      <c r="B33" s="2">
        <f>B25/B2</f>
        <v>1.6221311475409836</v>
      </c>
      <c r="C33" s="82"/>
      <c r="D33" s="82"/>
      <c r="E33" s="82"/>
      <c r="F33" s="82"/>
      <c r="G33" s="82"/>
    </row>
    <row r="34" spans="1:7" ht="12.75">
      <c r="A34" t="s">
        <v>27</v>
      </c>
      <c r="B34" s="2">
        <f>B27/B2</f>
        <v>3.415409836065574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122</v>
      </c>
      <c r="C2" s="82"/>
      <c r="D2" s="82"/>
      <c r="E2" s="82"/>
      <c r="F2" s="82"/>
      <c r="G2" s="82"/>
    </row>
    <row r="3" spans="1:7" ht="12.75">
      <c r="A3" t="s">
        <v>82</v>
      </c>
      <c r="B3" s="12">
        <v>3.44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419.68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78.42</v>
      </c>
      <c r="C7" s="84" t="s">
        <v>144</v>
      </c>
      <c r="D7" s="82"/>
      <c r="E7" s="82"/>
      <c r="F7" s="82"/>
      <c r="G7" s="82"/>
    </row>
    <row r="8" spans="1:7" ht="12.75">
      <c r="A8" s="1" t="s">
        <v>9</v>
      </c>
      <c r="B8" s="11">
        <v>17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0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2"/>
      <c r="D10" s="82"/>
      <c r="E10" s="82"/>
      <c r="F10" s="82"/>
      <c r="G10" s="82"/>
    </row>
    <row r="11" spans="1:7" ht="12.75">
      <c r="A11" s="1" t="s">
        <v>12</v>
      </c>
      <c r="B11" s="11">
        <v>70.91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24.9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21.93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19.32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24.4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1.5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6.78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265.15999999999997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7.65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26.55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15.47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112.87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378.03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41.650000000000034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7</v>
      </c>
      <c r="C31" s="82"/>
      <c r="D31" s="82"/>
      <c r="E31" s="82"/>
      <c r="F31" s="82"/>
      <c r="G31" s="82"/>
    </row>
    <row r="32" spans="1:7" ht="12.75">
      <c r="A32" s="1" t="s">
        <v>22</v>
      </c>
      <c r="B32" s="2">
        <f>B18/B2</f>
        <v>2.1734426229508195</v>
      </c>
      <c r="C32" s="82"/>
      <c r="D32" s="82"/>
      <c r="E32" s="82"/>
      <c r="F32" s="82"/>
      <c r="G32" s="82"/>
    </row>
    <row r="33" spans="1:7" ht="12.75">
      <c r="A33" t="s">
        <v>23</v>
      </c>
      <c r="B33" s="2">
        <f>B25/B2</f>
        <v>0.9251639344262296</v>
      </c>
      <c r="C33" s="82"/>
      <c r="D33" s="82"/>
      <c r="E33" s="82"/>
      <c r="F33" s="82"/>
      <c r="G33" s="82"/>
    </row>
    <row r="34" spans="1:7" ht="12.75">
      <c r="A34" t="s">
        <v>27</v>
      </c>
      <c r="B34" s="2">
        <f>B27/B2</f>
        <v>3.098606557377049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33</v>
      </c>
      <c r="C2" s="82"/>
      <c r="D2" s="82"/>
      <c r="E2" s="82"/>
      <c r="F2" s="82"/>
      <c r="G2" s="82"/>
    </row>
    <row r="3" spans="1:7" ht="12.75">
      <c r="A3" t="s">
        <v>82</v>
      </c>
      <c r="B3" s="12">
        <v>8.95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295.34999999999997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49.87</v>
      </c>
      <c r="C7" s="84" t="s">
        <v>153</v>
      </c>
      <c r="D7" s="82"/>
      <c r="E7" s="82"/>
      <c r="F7" s="82"/>
      <c r="G7" s="82"/>
    </row>
    <row r="8" spans="1:7" ht="12.75">
      <c r="A8" s="1" t="s">
        <v>9</v>
      </c>
      <c r="B8" s="11">
        <v>17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0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8</v>
      </c>
      <c r="C10" s="84" t="s">
        <v>145</v>
      </c>
      <c r="D10" s="82"/>
      <c r="E10" s="82"/>
      <c r="F10" s="82"/>
      <c r="G10" s="82"/>
    </row>
    <row r="11" spans="1:7" ht="12.75">
      <c r="A11" s="1" t="s">
        <v>12</v>
      </c>
      <c r="B11" s="11">
        <v>2.06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11.8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12.44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14.63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6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3.2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125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5.19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16.61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9.66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94.66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219.66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75.68999999999997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7</v>
      </c>
      <c r="C31" s="82"/>
      <c r="D31" s="82"/>
      <c r="E31" s="82"/>
      <c r="F31" s="82"/>
      <c r="G31" s="82"/>
    </row>
    <row r="32" spans="1:7" ht="12.75">
      <c r="A32" s="1" t="s">
        <v>22</v>
      </c>
      <c r="B32" s="2">
        <f>B18/B2</f>
        <v>3.787878787878788</v>
      </c>
      <c r="C32" s="82"/>
      <c r="D32" s="82"/>
      <c r="E32" s="82"/>
      <c r="F32" s="82"/>
      <c r="G32" s="82"/>
    </row>
    <row r="33" spans="1:7" ht="12.75">
      <c r="A33" t="s">
        <v>23</v>
      </c>
      <c r="B33" s="2">
        <f>B25/B2</f>
        <v>2.868484848484848</v>
      </c>
      <c r="C33" s="82"/>
      <c r="D33" s="82"/>
      <c r="E33" s="82"/>
      <c r="F33" s="82"/>
      <c r="G33" s="82"/>
    </row>
    <row r="34" spans="1:7" ht="12.75">
      <c r="A34" t="s">
        <v>27</v>
      </c>
      <c r="B34" s="2">
        <f>B27/B2</f>
        <v>6.656363636363636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1550</v>
      </c>
      <c r="C2" s="82"/>
      <c r="D2" s="82"/>
      <c r="E2" s="82"/>
      <c r="F2" s="82"/>
      <c r="G2" s="82"/>
    </row>
    <row r="3" spans="1:7" ht="12.75">
      <c r="A3" t="s">
        <v>30</v>
      </c>
      <c r="B3" s="12">
        <v>0.26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403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42</v>
      </c>
      <c r="C7" s="82"/>
      <c r="D7" s="82"/>
      <c r="E7" s="82"/>
      <c r="F7" s="82"/>
      <c r="G7" s="82"/>
    </row>
    <row r="8" spans="1:7" ht="12.75">
      <c r="A8" s="1" t="s">
        <v>9</v>
      </c>
      <c r="B8" s="11">
        <v>35.5</v>
      </c>
      <c r="C8" s="84" t="s">
        <v>146</v>
      </c>
      <c r="D8" s="82"/>
      <c r="E8" s="82"/>
      <c r="F8" s="82"/>
      <c r="G8" s="82"/>
    </row>
    <row r="9" spans="1:7" ht="12.75">
      <c r="A9" s="1" t="s">
        <v>24</v>
      </c>
      <c r="B9" s="11">
        <v>18</v>
      </c>
      <c r="C9" s="84" t="s">
        <v>147</v>
      </c>
      <c r="D9" s="82"/>
      <c r="E9" s="82"/>
      <c r="F9" s="82"/>
      <c r="G9" s="82"/>
    </row>
    <row r="10" spans="1:7" ht="12.75">
      <c r="A10" s="1" t="s">
        <v>10</v>
      </c>
      <c r="B10" s="11">
        <v>0</v>
      </c>
      <c r="C10" s="82"/>
      <c r="D10" s="82"/>
      <c r="E10" s="82"/>
      <c r="F10" s="82"/>
      <c r="G10" s="82"/>
    </row>
    <row r="11" spans="1:7" ht="12.75">
      <c r="A11" s="1" t="s">
        <v>12</v>
      </c>
      <c r="B11" s="11">
        <v>31.36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16.3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16.74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17.54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0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4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4.76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186.2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6.05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21.55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12.74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103.54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289.74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113.25999999999999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39</v>
      </c>
      <c r="C31" s="82"/>
      <c r="D31" s="82"/>
      <c r="E31" s="82"/>
      <c r="F31" s="82"/>
      <c r="G31" s="82"/>
    </row>
    <row r="32" spans="1:7" ht="12.75">
      <c r="A32" s="1" t="s">
        <v>22</v>
      </c>
      <c r="B32" s="13">
        <f>B18/B2</f>
        <v>0.12012903225806451</v>
      </c>
      <c r="C32" s="82"/>
      <c r="D32" s="82"/>
      <c r="E32" s="82"/>
      <c r="F32" s="82"/>
      <c r="G32" s="82"/>
    </row>
    <row r="33" spans="1:7" ht="12.75">
      <c r="A33" t="s">
        <v>23</v>
      </c>
      <c r="B33" s="13">
        <f>B25/B2</f>
        <v>0.0668</v>
      </c>
      <c r="C33" s="82"/>
      <c r="D33" s="82"/>
      <c r="E33" s="82"/>
      <c r="F33" s="82"/>
      <c r="G33" s="82"/>
    </row>
    <row r="34" spans="1:7" ht="12.75">
      <c r="A34" t="s">
        <v>27</v>
      </c>
      <c r="B34" s="13">
        <f>B27/B2</f>
        <v>0.1869290322580645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3" t="s">
        <v>0</v>
      </c>
      <c r="C1" s="88" t="s">
        <v>31</v>
      </c>
      <c r="D1" s="85"/>
      <c r="E1" s="85"/>
      <c r="F1" s="85"/>
      <c r="G1" s="85"/>
    </row>
    <row r="2" spans="1:7" ht="12.75">
      <c r="A2" t="s">
        <v>29</v>
      </c>
      <c r="B2" s="9">
        <v>1510</v>
      </c>
      <c r="C2" s="82"/>
      <c r="D2" s="82"/>
      <c r="E2" s="82"/>
      <c r="F2" s="82"/>
      <c r="G2" s="82"/>
    </row>
    <row r="3" spans="1:7" ht="12.75">
      <c r="A3" t="s">
        <v>82</v>
      </c>
      <c r="B3" s="10">
        <v>0.158</v>
      </c>
      <c r="C3" s="82"/>
      <c r="D3" s="82"/>
      <c r="E3" s="82"/>
      <c r="F3" s="82"/>
      <c r="G3" s="82"/>
    </row>
    <row r="4" spans="1:7" ht="12.75">
      <c r="A4" t="s">
        <v>28</v>
      </c>
      <c r="B4" s="2">
        <f>B2*B3</f>
        <v>238.58</v>
      </c>
      <c r="C4" s="82"/>
      <c r="D4" s="82"/>
      <c r="E4" s="82"/>
      <c r="F4" s="82"/>
      <c r="G4" s="82"/>
    </row>
    <row r="5" spans="3:7" ht="12.75">
      <c r="C5" s="82"/>
      <c r="D5" s="82"/>
      <c r="E5" s="82"/>
      <c r="F5" s="82"/>
      <c r="G5" s="82"/>
    </row>
    <row r="6" spans="1:7" ht="12.75">
      <c r="A6" t="s">
        <v>1</v>
      </c>
      <c r="C6" s="82"/>
      <c r="D6" s="82"/>
      <c r="E6" s="82"/>
      <c r="F6" s="82"/>
      <c r="G6" s="82"/>
    </row>
    <row r="7" spans="1:7" ht="12.75">
      <c r="A7" s="1" t="s">
        <v>8</v>
      </c>
      <c r="B7" s="11">
        <v>25.74</v>
      </c>
      <c r="C7" s="84" t="s">
        <v>154</v>
      </c>
      <c r="D7" s="82"/>
      <c r="E7" s="82"/>
      <c r="F7" s="82"/>
      <c r="G7" s="82"/>
    </row>
    <row r="8" spans="1:7" ht="12.75">
      <c r="A8" s="1" t="s">
        <v>9</v>
      </c>
      <c r="B8" s="11">
        <v>23.5</v>
      </c>
      <c r="C8" s="82"/>
      <c r="D8" s="82"/>
      <c r="E8" s="82"/>
      <c r="F8" s="82"/>
      <c r="G8" s="82"/>
    </row>
    <row r="9" spans="1:7" ht="12.75">
      <c r="A9" s="1" t="s">
        <v>24</v>
      </c>
      <c r="B9" s="11">
        <v>0</v>
      </c>
      <c r="C9" s="82"/>
      <c r="D9" s="82"/>
      <c r="E9" s="82"/>
      <c r="F9" s="82"/>
      <c r="G9" s="82"/>
    </row>
    <row r="10" spans="1:7" ht="12.75">
      <c r="A10" s="1" t="s">
        <v>10</v>
      </c>
      <c r="B10" s="11">
        <v>6</v>
      </c>
      <c r="C10" s="84" t="s">
        <v>148</v>
      </c>
      <c r="D10" s="82"/>
      <c r="E10" s="82"/>
      <c r="F10" s="82"/>
      <c r="G10" s="82"/>
    </row>
    <row r="11" spans="1:7" ht="12.75">
      <c r="A11" s="1" t="s">
        <v>12</v>
      </c>
      <c r="B11" s="11">
        <v>29.87</v>
      </c>
      <c r="C11" s="82"/>
      <c r="D11" s="82"/>
      <c r="E11" s="82"/>
      <c r="F11" s="82"/>
      <c r="G11" s="82"/>
    </row>
    <row r="12" spans="1:7" ht="12.75">
      <c r="A12" s="1" t="s">
        <v>11</v>
      </c>
      <c r="B12" s="11">
        <v>7.7</v>
      </c>
      <c r="C12" s="82"/>
      <c r="D12" s="82"/>
      <c r="E12" s="82"/>
      <c r="F12" s="82"/>
      <c r="G12" s="82"/>
    </row>
    <row r="13" spans="1:7" ht="12.75">
      <c r="A13" s="1" t="s">
        <v>13</v>
      </c>
      <c r="B13" s="11">
        <v>16.67</v>
      </c>
      <c r="C13" s="82"/>
      <c r="D13" s="82"/>
      <c r="E13" s="82"/>
      <c r="F13" s="82"/>
      <c r="G13" s="82"/>
    </row>
    <row r="14" spans="1:7" ht="12.75">
      <c r="A14" s="1" t="s">
        <v>14</v>
      </c>
      <c r="B14" s="11">
        <v>14.85</v>
      </c>
      <c r="C14" s="82"/>
      <c r="D14" s="82"/>
      <c r="E14" s="82"/>
      <c r="F14" s="82"/>
      <c r="G14" s="82"/>
    </row>
    <row r="15" spans="1:7" ht="12.75">
      <c r="A15" s="1" t="s">
        <v>15</v>
      </c>
      <c r="B15" s="11">
        <v>3.02</v>
      </c>
      <c r="C15" s="82"/>
      <c r="D15" s="82"/>
      <c r="E15" s="82"/>
      <c r="F15" s="82"/>
      <c r="G15" s="82"/>
    </row>
    <row r="16" spans="1:7" ht="12.75">
      <c r="A16" s="1" t="s">
        <v>16</v>
      </c>
      <c r="B16" s="11">
        <v>7.5</v>
      </c>
      <c r="C16" s="82"/>
      <c r="D16" s="82"/>
      <c r="E16" s="82"/>
      <c r="F16" s="82"/>
      <c r="G16" s="82"/>
    </row>
    <row r="17" spans="1:7" ht="12.75">
      <c r="A17" s="1" t="s">
        <v>17</v>
      </c>
      <c r="B17" s="12">
        <v>3.54</v>
      </c>
      <c r="C17" s="82"/>
      <c r="D17" s="82"/>
      <c r="E17" s="82"/>
      <c r="F17" s="82"/>
      <c r="G17" s="82"/>
    </row>
    <row r="18" spans="1:7" ht="12.75">
      <c r="A18" t="s">
        <v>2</v>
      </c>
      <c r="B18" s="2">
        <f>SUM(B7:B17)</f>
        <v>138.39</v>
      </c>
      <c r="C18" s="82"/>
      <c r="D18" s="82"/>
      <c r="E18" s="82"/>
      <c r="F18" s="82"/>
      <c r="G18" s="82"/>
    </row>
    <row r="19" spans="2:7" ht="12.75">
      <c r="B19" s="2"/>
      <c r="C19" s="82"/>
      <c r="D19" s="82"/>
      <c r="E19" s="82"/>
      <c r="F19" s="82"/>
      <c r="G19" s="82"/>
    </row>
    <row r="20" spans="1:7" ht="12.75">
      <c r="A20" t="s">
        <v>3</v>
      </c>
      <c r="B20" s="2"/>
      <c r="C20" s="82"/>
      <c r="D20" s="82"/>
      <c r="E20" s="82"/>
      <c r="F20" s="82"/>
      <c r="G20" s="82"/>
    </row>
    <row r="21" spans="1:7" ht="12.75">
      <c r="A21" s="1" t="s">
        <v>18</v>
      </c>
      <c r="B21" s="7">
        <v>6.04</v>
      </c>
      <c r="C21" s="82"/>
      <c r="D21" s="82"/>
      <c r="E21" s="82"/>
      <c r="F21" s="82"/>
      <c r="G21" s="82"/>
    </row>
    <row r="22" spans="1:7" ht="12.75">
      <c r="A22" s="1" t="s">
        <v>19</v>
      </c>
      <c r="B22" s="7">
        <v>19.71</v>
      </c>
      <c r="C22" s="82"/>
      <c r="D22" s="82"/>
      <c r="E22" s="82"/>
      <c r="F22" s="82"/>
      <c r="G22" s="82"/>
    </row>
    <row r="23" spans="1:7" ht="12.75">
      <c r="A23" s="1" t="s">
        <v>20</v>
      </c>
      <c r="B23" s="7">
        <v>12.09</v>
      </c>
      <c r="C23" s="82"/>
      <c r="D23" s="82"/>
      <c r="E23" s="82"/>
      <c r="F23" s="82"/>
      <c r="G23" s="82"/>
    </row>
    <row r="24" spans="1:7" ht="12.75">
      <c r="A24" s="1" t="s">
        <v>21</v>
      </c>
      <c r="B24" s="8">
        <v>63.2</v>
      </c>
      <c r="C24" s="82"/>
      <c r="D24" s="82"/>
      <c r="E24" s="82"/>
      <c r="F24" s="82"/>
      <c r="G24" s="82"/>
    </row>
    <row r="25" spans="1:7" ht="12.75">
      <c r="A25" t="s">
        <v>4</v>
      </c>
      <c r="B25" s="2">
        <f>SUM(B21:B24)</f>
        <v>101.04</v>
      </c>
      <c r="C25" s="82"/>
      <c r="D25" s="82"/>
      <c r="E25" s="82"/>
      <c r="F25" s="82"/>
      <c r="G25" s="82"/>
    </row>
    <row r="26" spans="2:7" ht="12.75">
      <c r="B26" s="2"/>
      <c r="C26" s="82"/>
      <c r="D26" s="82"/>
      <c r="E26" s="82"/>
      <c r="F26" s="82"/>
      <c r="G26" s="82"/>
    </row>
    <row r="27" spans="1:7" ht="12.75">
      <c r="A27" t="s">
        <v>5</v>
      </c>
      <c r="B27" s="2">
        <f>B18+B25</f>
        <v>239.43</v>
      </c>
      <c r="C27" s="82"/>
      <c r="D27" s="82"/>
      <c r="E27" s="82"/>
      <c r="F27" s="82"/>
      <c r="G27" s="82"/>
    </row>
    <row r="28" spans="2:7" ht="12.75">
      <c r="B28" s="2"/>
      <c r="C28" s="82"/>
      <c r="D28" s="82"/>
      <c r="E28" s="82"/>
      <c r="F28" s="82"/>
      <c r="G28" s="82"/>
    </row>
    <row r="29" spans="1:7" ht="12.75">
      <c r="A29" t="s">
        <v>33</v>
      </c>
      <c r="B29" s="2">
        <f>B4-B27</f>
        <v>-0.8499999999999943</v>
      </c>
      <c r="C29" s="82"/>
      <c r="D29" s="82"/>
      <c r="E29" s="82"/>
      <c r="F29" s="82"/>
      <c r="G29" s="82"/>
    </row>
    <row r="30" spans="2:7" ht="12.75">
      <c r="B30" s="2"/>
      <c r="C30" s="82"/>
      <c r="D30" s="82"/>
      <c r="E30" s="82"/>
      <c r="F30" s="82"/>
      <c r="G30" s="82"/>
    </row>
    <row r="31" spans="1:7" ht="12.75">
      <c r="A31" t="s">
        <v>6</v>
      </c>
      <c r="B31" s="24" t="s">
        <v>39</v>
      </c>
      <c r="C31" s="82"/>
      <c r="D31" s="82"/>
      <c r="E31" s="82"/>
      <c r="F31" s="82"/>
      <c r="G31" s="82"/>
    </row>
    <row r="32" spans="1:7" ht="12.75">
      <c r="A32" s="1" t="s">
        <v>22</v>
      </c>
      <c r="B32" s="13">
        <f>B18/B2</f>
        <v>0.09164900662251654</v>
      </c>
      <c r="C32" s="82"/>
      <c r="D32" s="82"/>
      <c r="E32" s="82"/>
      <c r="F32" s="82"/>
      <c r="G32" s="82"/>
    </row>
    <row r="33" spans="1:7" ht="12.75">
      <c r="A33" t="s">
        <v>23</v>
      </c>
      <c r="B33" s="13">
        <f>B25/B2</f>
        <v>0.06691390728476822</v>
      </c>
      <c r="C33" s="82"/>
      <c r="D33" s="82"/>
      <c r="E33" s="82"/>
      <c r="F33" s="82"/>
      <c r="G33" s="82"/>
    </row>
    <row r="34" spans="1:7" ht="12.75">
      <c r="A34" t="s">
        <v>27</v>
      </c>
      <c r="B34" s="13">
        <f>B27/B2</f>
        <v>0.15856291390728477</v>
      </c>
      <c r="C34" s="82"/>
      <c r="D34" s="82"/>
      <c r="E34" s="82"/>
      <c r="F34" s="82"/>
      <c r="G34" s="82"/>
    </row>
  </sheetData>
  <sheetProtection sheet="1" objects="1" scenarios="1" selectLockedCells="1"/>
  <mergeCells count="34">
    <mergeCell ref="C1:G1"/>
    <mergeCell ref="C2:G2"/>
    <mergeCell ref="C3:G3"/>
    <mergeCell ref="C4:G4"/>
    <mergeCell ref="C11:G11"/>
    <mergeCell ref="C12:G12"/>
    <mergeCell ref="C5:G5"/>
    <mergeCell ref="C6:G6"/>
    <mergeCell ref="C7:G7"/>
    <mergeCell ref="C8:G8"/>
    <mergeCell ref="C9:G9"/>
    <mergeCell ref="C10:G10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2009-12-11T17:52:44Z</cp:lastPrinted>
  <dcterms:created xsi:type="dcterms:W3CDTF">2005-01-10T15:34:54Z</dcterms:created>
  <dcterms:modified xsi:type="dcterms:W3CDTF">2009-12-11T20:30:28Z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