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HRWW" sheetId="18" r:id="rId18"/>
    <sheet name="Rye" sheetId="19" r:id="rId19"/>
    <sheet name="Chickpea" sheetId="20" r:id="rId20"/>
  </sheets>
  <definedNames>
    <definedName name="_xlnm.Print_Area" localSheetId="1">'Cashflow'!$A$1:$L$61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<sst xmlns="http://schemas.openxmlformats.org/spreadsheetml/2006/main" count="715" uniqueCount="164">
  <si>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</si>
  <si>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</si>
  <si>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</si>
  <si>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</si>
  <si>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</si>
  <si>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</si>
  <si>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</si>
  <si>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</si>
  <si>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</si>
  <si>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</si>
  <si>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</si>
  <si>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</si>
  <si>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</si>
  <si>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</si>
  <si>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</si>
  <si>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</si>
  <si>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</si>
  <si>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</si>
  <si>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</si>
  <si>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</si>
  <si>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</si>
  <si>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</si>
  <si>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</si>
  <si>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</si>
  <si>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</si>
  <si>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</si>
  <si>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</si>
  <si>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</si>
  <si>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</si>
  <si>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</si>
  <si>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</si>
  <si>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</si>
  <si>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</si>
  <si>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</si>
  <si>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</si>
  <si>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</si>
  <si>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</si>
  <si>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</si>
  <si>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</si>
  <si>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</si>
  <si>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</si>
  <si>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</si>
  <si>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</si>
  <si>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</si>
  <si>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</si>
  <si>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</si>
  <si>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</si>
  <si>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</si>
  <si>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</si>
  <si>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</si>
  <si>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</si>
  <si>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</si>
  <si>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</si>
  <si>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</si>
  <si>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</si>
  <si>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</si>
  <si>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</si>
  <si>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</si>
  <si>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</si>
  <si>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</si>
  <si>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</si>
  <si>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</si>
  <si>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</si>
  <si>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</si>
  <si>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</si>
  <si>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</si>
  <si>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</si>
  <si>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</si>
  <si>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</si>
  <si>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</si>
  <si>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</si>
  <si>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</si>
  <si>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</si>
  <si>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</si>
  <si>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</si>
  <si>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</si>
  <si>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</si>
  <si>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</si>
  <si>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</si>
  <si>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</si>
  <si>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</si>
  <si>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</si>
  <si>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</si>
  <si>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</si>
  <si>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</si>
  <si>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</si>
  <si>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</si>
  <si>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</si>
  <si>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</si>
  <si>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</si>
  <si>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</si>
  <si>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</si>
  <si>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</si>
  <si>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</si>
  <si>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</si>
  <si>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</si>
  <si>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</si>
  <si>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</si>
  <si>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</si>
  <si>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</si>
  <si>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</si>
  <si>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</si>
  <si>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</si>
  <si>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</si>
  <si>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</si>
  <si>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</si>
  <si>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</si>
  <si>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</si>
  <si>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</si>
  <si>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</si>
  <si>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</si>
  <si>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</si>
  <si>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</si>
  <si>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</si>
  <si>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</si>
  <si>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</si>
  <si>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</si>
  <si>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</si>
  <si>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</si>
  <si>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</si>
  <si>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</si>
  <si>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</si>
  <si>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</si>
  <si>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</si>
  <si>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</si>
  <si>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</si>
  <si>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</si>
  <si>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</si>
  <si>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</si>
  <si>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</si>
  <si>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</si>
  <si>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</si>
  <si>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</si>
  <si>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</si>
  <si>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</si>
  <si>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</si>
  <si>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</si>
  <si>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</si>
  <si>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</si>
  <si>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</si>
  <si>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</si>
  <si>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</si>
  <si>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</si>
  <si>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</si>
  <si>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</si>
  <si>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</si>
  <si>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</si>
  <si>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</si>
  <si>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Crop insurance only available by written agreement</t>
  </si>
  <si>
    <t>Includes seed treatment for wireworm and flea beetle</t>
  </si>
  <si>
    <t>Fungicide for white mold would cost about $18</t>
  </si>
  <si>
    <t>Food quality price</t>
  </si>
  <si>
    <t>Insecticide treatment for cutworms would cost about $5</t>
  </si>
  <si>
    <t>Includes pre-harvest dessicant</t>
  </si>
  <si>
    <t>Insecticide treatment for cutworm would be about $5</t>
  </si>
  <si>
    <t>Fungicide for alternaria leaf spot would cost $17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</si>
  <si>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</si>
  <si>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</si>
  <si>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</si>
  <si>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</si>
  <si>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</si>
  <si>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Fungicide for ascochyta blight, more may be needed</t>
  </si>
  <si>
    <t>North Dakota 2011 Projected Crop Budgets - South West</t>
  </si>
  <si>
    <t>Malt price, price est. for feed quality is $3.74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</si>
</sst>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9" t="s">
        <v>162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106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107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108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109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110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111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112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113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114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115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17" t="s">
        <v>116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117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118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142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119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120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121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122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123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124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125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126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127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128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136</v>
      </c>
      <c r="B32" s="41" t="s">
        <v>137</v>
      </c>
      <c r="C32" s="41"/>
      <c r="D32" s="45"/>
      <c r="E32" s="41" t="s">
        <v>138</v>
      </c>
      <c r="F32" s="41"/>
      <c r="G32" s="41"/>
      <c r="H32" s="41"/>
    </row>
    <row r="33" spans="1:11" ht="12.75">
      <c r="A33" s="41" t="s">
        <v>139</v>
      </c>
      <c r="B33" s="81" t="s">
        <v>140</v>
      </c>
      <c r="C33" s="82"/>
      <c r="D33" s="82"/>
      <c r="E33" s="82"/>
      <c r="F33" s="82"/>
      <c r="G33" s="82"/>
      <c r="H33" s="41" t="s">
        <v>141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15</v>
      </c>
      <c r="C2" s="91"/>
      <c r="D2" s="91"/>
      <c r="E2" s="91"/>
      <c r="F2" s="91"/>
      <c r="G2" s="91"/>
    </row>
    <row r="3" spans="1:7" ht="12.75">
      <c r="A3" t="s">
        <v>85</v>
      </c>
      <c r="B3" s="12">
        <v>11.64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174.60000000000002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15.93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6.9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85.94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9.72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63.97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149.91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24.690000000000026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5.729333333333333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4.264666666666667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9.994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30</v>
      </c>
      <c r="C2" s="91"/>
      <c r="D2" s="91"/>
      <c r="E2" s="91"/>
      <c r="F2" s="91"/>
      <c r="G2" s="91"/>
    </row>
    <row r="3" spans="1:7" ht="12.75">
      <c r="A3" t="s">
        <v>85</v>
      </c>
      <c r="B3" s="12">
        <v>6.3</v>
      </c>
      <c r="C3" s="91" t="s">
        <v>151</v>
      </c>
      <c r="D3" s="91"/>
      <c r="E3" s="91"/>
      <c r="F3" s="91"/>
      <c r="G3" s="91"/>
    </row>
    <row r="4" spans="1:7" ht="12.75">
      <c r="A4" t="s">
        <v>27</v>
      </c>
      <c r="B4" s="2">
        <f>B2*B3</f>
        <v>189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152</v>
      </c>
      <c r="D10" s="91"/>
      <c r="E10" s="91"/>
      <c r="F10" s="91"/>
      <c r="G10" s="91"/>
    </row>
    <row r="11" spans="1:7" ht="12.75">
      <c r="A11" s="1" t="s">
        <v>12</v>
      </c>
      <c r="B11" s="11">
        <v>5.11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6.4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12.99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14.81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105.89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17.33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9.52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64.88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170.76999999999998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18.230000000000018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3.5296666666666665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2.1626666666666665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5.692333333333333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49</v>
      </c>
      <c r="C2" s="91"/>
      <c r="D2" s="91"/>
      <c r="E2" s="91"/>
      <c r="F2" s="91"/>
      <c r="G2" s="91"/>
    </row>
    <row r="3" spans="1:7" ht="12.75">
      <c r="A3" t="s">
        <v>85</v>
      </c>
      <c r="B3" s="12">
        <v>2.76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135.23999999999998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7.7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29.81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8.8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13.69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2.31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94.54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6.34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64.77000000000001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159.31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-24.07000000000002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1.9293877551020409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1.3218367346938777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3.2512244897959186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1270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292.1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30.1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33</v>
      </c>
      <c r="C8" s="91" t="s">
        <v>153</v>
      </c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154</v>
      </c>
      <c r="D10" s="91"/>
      <c r="E10" s="91"/>
      <c r="F10" s="91"/>
      <c r="G10" s="91"/>
    </row>
    <row r="11" spans="1:7" ht="12.75">
      <c r="A11" s="1" t="s">
        <v>12</v>
      </c>
      <c r="B11" s="11">
        <v>3.61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17.3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13.57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15.51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3.03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124.12000000000002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17.75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9.87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65.66999999999999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189.79000000000002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102.31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0.09773228346456694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0.051708661417322825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0.14944094488188978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850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0.234</v>
      </c>
      <c r="C3" s="91"/>
      <c r="D3" s="91"/>
      <c r="E3" s="91"/>
      <c r="F3" s="91"/>
      <c r="G3" s="91"/>
    </row>
    <row r="4" spans="1:7" ht="12.75">
      <c r="A4" t="s">
        <v>27</v>
      </c>
      <c r="B4" s="27">
        <f>B2*B3</f>
        <v>198.9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25.06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99.80000000000001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9.72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63.97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163.77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35.129999999999995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0.11741176470588237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0.07525882352941177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0.19267058823529412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950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0.18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171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155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18.84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11.12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88.42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59.959999999999994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148.38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22.620000000000005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0.09307368421052632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0.06311578947368421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0.15618947368421052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28">
        <v>850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0.239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203.15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27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13.13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12.36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2.34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96.13000000000001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5.92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9.15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62.87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44.150000000000006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0.11309411764705883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0.07396470588235293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0.18705882352941178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1400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0.075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105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6.5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6.2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19.19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12.76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13.86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1.63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66.63999999999999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63.44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130.07999999999998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-25.079999999999984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0.04759999999999999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0.04531428571428571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0.0929142857142857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37</v>
      </c>
      <c r="C2" s="91"/>
      <c r="D2" s="91"/>
      <c r="E2" s="91"/>
      <c r="F2" s="91"/>
      <c r="G2" s="91"/>
    </row>
    <row r="3" spans="1:7" ht="12.75">
      <c r="A3" t="s">
        <v>86</v>
      </c>
      <c r="B3" s="12">
        <v>6.09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225.32999999999998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9.5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9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49.55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11.48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13.08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3.23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132.23999999999998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14.67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7.99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60.29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192.52999999999997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32.80000000000001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3.5740540540540535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1.6294594594594594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5.203513513513513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36</v>
      </c>
      <c r="C2" s="91"/>
      <c r="D2" s="91"/>
      <c r="E2" s="91"/>
      <c r="F2" s="91"/>
      <c r="G2" s="91"/>
    </row>
    <row r="3" spans="1:7" ht="12.75">
      <c r="A3" t="s">
        <v>29</v>
      </c>
      <c r="B3" s="10">
        <v>3.99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143.64000000000001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7.2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47.8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5.3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12.41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2.35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96.30999999999999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14.34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7.85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59.769999999999996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156.07999999999998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-12.43999999999997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2.6752777777777776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1.6602777777777777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4.335555555555555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129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130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189.26999999999998</v>
      </c>
      <c r="C3" s="47">
        <f>HRSW!B18</f>
        <v>117.67</v>
      </c>
      <c r="D3" s="16">
        <f>B3-C3</f>
        <v>71.59999999999998</v>
      </c>
      <c r="E3" s="18">
        <v>800</v>
      </c>
      <c r="F3" s="19">
        <f aca="true" t="shared" si="0" ref="F3:F20">B3*E3</f>
        <v>151416</v>
      </c>
      <c r="G3" s="19">
        <f aca="true" t="shared" si="1" ref="G3:G20">E3*C3</f>
        <v>94136</v>
      </c>
      <c r="H3" s="34">
        <f>F3-G3</f>
        <v>57280</v>
      </c>
    </row>
    <row r="4" spans="1:8" ht="12.75">
      <c r="A4" s="57" t="s">
        <v>50</v>
      </c>
      <c r="B4" s="47">
        <f>Durum!B4</f>
        <v>213.14999999999998</v>
      </c>
      <c r="C4" s="47">
        <f>Durum!B18</f>
        <v>123.95</v>
      </c>
      <c r="D4" s="16">
        <f aca="true" t="shared" si="2" ref="D4:D20">B4-C4</f>
        <v>89.19999999999997</v>
      </c>
      <c r="E4" s="18">
        <v>800</v>
      </c>
      <c r="F4" s="19">
        <f t="shared" si="0"/>
        <v>170519.99999999997</v>
      </c>
      <c r="G4" s="19">
        <f t="shared" si="1"/>
        <v>99160</v>
      </c>
      <c r="H4" s="34">
        <f aca="true" t="shared" si="3" ref="H4:H19">F4-G4</f>
        <v>71359.99999999997</v>
      </c>
    </row>
    <row r="5" spans="1:8" ht="12.75">
      <c r="A5" s="57" t="s">
        <v>51</v>
      </c>
      <c r="B5" s="47">
        <f>Barley!B4</f>
        <v>225.89999999999998</v>
      </c>
      <c r="C5" s="47">
        <f>Barley!B18</f>
        <v>106.77</v>
      </c>
      <c r="D5" s="16">
        <f t="shared" si="2"/>
        <v>119.12999999999998</v>
      </c>
      <c r="E5" s="18">
        <v>200</v>
      </c>
      <c r="F5" s="19">
        <f t="shared" si="0"/>
        <v>45179.99999999999</v>
      </c>
      <c r="G5" s="19">
        <f t="shared" si="1"/>
        <v>21354</v>
      </c>
      <c r="H5" s="34">
        <f t="shared" si="3"/>
        <v>23825.999999999993</v>
      </c>
    </row>
    <row r="6" spans="1:8" ht="12.75">
      <c r="A6" s="57" t="s">
        <v>25</v>
      </c>
      <c r="B6" s="47">
        <f>Corn!B4</f>
        <v>262.77000000000004</v>
      </c>
      <c r="C6" s="47">
        <f>Corn!B18</f>
        <v>138.16000000000003</v>
      </c>
      <c r="D6" s="16">
        <f t="shared" si="2"/>
        <v>124.61000000000001</v>
      </c>
      <c r="E6" s="18">
        <v>200</v>
      </c>
      <c r="F6" s="19">
        <f t="shared" si="0"/>
        <v>52554.00000000001</v>
      </c>
      <c r="G6" s="19">
        <f t="shared" si="1"/>
        <v>27632.000000000004</v>
      </c>
      <c r="H6" s="34">
        <f t="shared" si="3"/>
        <v>24922.000000000004</v>
      </c>
    </row>
    <row r="7" spans="1:8" ht="12.75">
      <c r="A7" s="57" t="s">
        <v>52</v>
      </c>
      <c r="B7" s="47">
        <f>Oil_SF!B4</f>
        <v>216.6</v>
      </c>
      <c r="C7" s="47">
        <f>Oil_SF!B18</f>
        <v>153.98</v>
      </c>
      <c r="D7" s="16">
        <f t="shared" si="2"/>
        <v>62.620000000000005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8" t="s">
        <v>91</v>
      </c>
      <c r="B8" s="47">
        <f>Conf_SF!B4</f>
        <v>300.24</v>
      </c>
      <c r="C8" s="47">
        <f>Conf_SF!B18</f>
        <v>184.61</v>
      </c>
      <c r="D8" s="16">
        <f t="shared" si="2"/>
        <v>115.63</v>
      </c>
      <c r="E8" s="18">
        <v>200</v>
      </c>
      <c r="F8" s="19">
        <f t="shared" si="0"/>
        <v>60048</v>
      </c>
      <c r="G8" s="19">
        <f t="shared" si="1"/>
        <v>36922</v>
      </c>
      <c r="H8" s="34">
        <f>F8-G8</f>
        <v>23126</v>
      </c>
    </row>
    <row r="9" spans="1:8" ht="12.75">
      <c r="A9" s="57" t="s">
        <v>53</v>
      </c>
      <c r="B9" s="47">
        <f>Canola!B4</f>
        <v>242</v>
      </c>
      <c r="C9" s="47">
        <f>Canola!B18</f>
        <v>150.15</v>
      </c>
      <c r="D9" s="16">
        <f t="shared" si="2"/>
        <v>91.85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54</v>
      </c>
      <c r="B10" s="47">
        <f>Flax!B4</f>
        <v>174.60000000000002</v>
      </c>
      <c r="C10" s="47">
        <f>Flax!B18</f>
        <v>85.94</v>
      </c>
      <c r="D10" s="16">
        <f t="shared" si="2"/>
        <v>88.66000000000003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57</v>
      </c>
      <c r="B11" s="47">
        <f>Peas!B4</f>
        <v>189</v>
      </c>
      <c r="C11" s="47">
        <f>Peas!B18</f>
        <v>105.89</v>
      </c>
      <c r="D11" s="16">
        <f t="shared" si="2"/>
        <v>83.11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58</v>
      </c>
      <c r="B12" s="47">
        <f>Oats!B4</f>
        <v>135.23999999999998</v>
      </c>
      <c r="C12" s="47">
        <f>Oats!B18</f>
        <v>94.54</v>
      </c>
      <c r="D12" s="16">
        <f t="shared" si="2"/>
        <v>40.699999999999974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59</v>
      </c>
      <c r="B13" s="47">
        <f>Lentil!B4</f>
        <v>292.1</v>
      </c>
      <c r="C13" s="47">
        <f>Lentil!B18</f>
        <v>124.12000000000002</v>
      </c>
      <c r="D13" s="16">
        <f t="shared" si="2"/>
        <v>167.98000000000002</v>
      </c>
      <c r="E13" s="18">
        <v>200</v>
      </c>
      <c r="F13" s="19">
        <f t="shared" si="0"/>
        <v>58420.00000000001</v>
      </c>
      <c r="G13" s="19">
        <f t="shared" si="1"/>
        <v>24824.000000000004</v>
      </c>
      <c r="H13" s="34">
        <f t="shared" si="3"/>
        <v>33596</v>
      </c>
    </row>
    <row r="14" spans="1:8" ht="12.75">
      <c r="A14" s="57" t="s">
        <v>55</v>
      </c>
      <c r="B14" s="47">
        <f>Mustard!B4</f>
        <v>198.9</v>
      </c>
      <c r="C14" s="47">
        <f>Mustard!B18</f>
        <v>99.80000000000001</v>
      </c>
      <c r="D14" s="16">
        <f t="shared" si="2"/>
        <v>99.1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89</v>
      </c>
      <c r="B15" s="47">
        <f>Saffl!B4</f>
        <v>171</v>
      </c>
      <c r="C15" s="47">
        <f>Saffl!B18</f>
        <v>88.42</v>
      </c>
      <c r="D15" s="16">
        <f t="shared" si="2"/>
        <v>82.58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56</v>
      </c>
      <c r="B16" s="47">
        <f>Buckwht!B4</f>
        <v>203.15</v>
      </c>
      <c r="C16" s="47">
        <f>Buckwht!B18</f>
        <v>96.13000000000001</v>
      </c>
      <c r="D16" s="16">
        <f t="shared" si="2"/>
        <v>107.02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60</v>
      </c>
      <c r="B17" s="47">
        <f>Millet!B4</f>
        <v>105</v>
      </c>
      <c r="C17" s="47">
        <f>Millet!B18</f>
        <v>66.63999999999999</v>
      </c>
      <c r="D17" s="16">
        <f t="shared" si="2"/>
        <v>38.360000000000014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61</v>
      </c>
      <c r="B18" s="47">
        <f>HRWW!B4</f>
        <v>225.32999999999998</v>
      </c>
      <c r="C18" s="47">
        <f>HRWW!B18</f>
        <v>132.23999999999998</v>
      </c>
      <c r="D18" s="16">
        <f t="shared" si="2"/>
        <v>93.09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62</v>
      </c>
      <c r="B19" s="47">
        <f>Rye!B4</f>
        <v>143.64000000000001</v>
      </c>
      <c r="C19" s="47">
        <f>Rye!B18</f>
        <v>96.30999999999999</v>
      </c>
      <c r="D19" s="16">
        <f t="shared" si="2"/>
        <v>47.33000000000003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143</v>
      </c>
      <c r="B20" s="47">
        <f>Chickpea!B4</f>
        <v>367.5</v>
      </c>
      <c r="C20" s="47">
        <f>Chickpea!B18</f>
        <v>192.97</v>
      </c>
      <c r="D20" s="16">
        <f t="shared" si="2"/>
        <v>174.53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80</v>
      </c>
      <c r="B21" s="14"/>
      <c r="C21" s="26"/>
      <c r="D21" s="26"/>
      <c r="E21" s="20">
        <f>SUM(E3:E20)</f>
        <v>2400</v>
      </c>
      <c r="F21" s="20">
        <f>SUM(F3:F20)</f>
        <v>538138</v>
      </c>
      <c r="G21" s="20">
        <f>SUM(G3:G20)</f>
        <v>304028</v>
      </c>
      <c r="H21" s="38">
        <f>SUM(H3:H20)</f>
        <v>234109.99999999997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48</v>
      </c>
      <c r="D23" s="89"/>
      <c r="E23" s="89"/>
      <c r="F23" s="3"/>
      <c r="G23" s="3"/>
      <c r="H23" s="3"/>
    </row>
    <row r="24" spans="1:8" ht="12.75">
      <c r="A24" s="59" t="s">
        <v>76</v>
      </c>
      <c r="B24" s="60"/>
      <c r="C24" s="60"/>
      <c r="D24" s="61"/>
      <c r="E24" s="60" t="s">
        <v>77</v>
      </c>
      <c r="F24" s="60"/>
      <c r="G24" s="60"/>
      <c r="H24" s="62"/>
    </row>
    <row r="25" spans="1:8" ht="12.75">
      <c r="A25" s="57" t="s">
        <v>84</v>
      </c>
      <c r="B25" s="4"/>
      <c r="C25" s="19">
        <f>F21</f>
        <v>538138</v>
      </c>
      <c r="D25" s="4"/>
      <c r="E25" s="4" t="s">
        <v>71</v>
      </c>
      <c r="F25" s="4"/>
      <c r="G25" s="63">
        <f>G21</f>
        <v>304028</v>
      </c>
      <c r="H25" s="64"/>
    </row>
    <row r="26" spans="1:8" ht="12.75">
      <c r="A26" s="90" t="s">
        <v>81</v>
      </c>
      <c r="B26" s="86"/>
      <c r="C26" s="70">
        <v>15000</v>
      </c>
      <c r="D26" s="71" t="s">
        <v>73</v>
      </c>
      <c r="E26" s="86" t="s">
        <v>131</v>
      </c>
      <c r="F26" s="86"/>
      <c r="G26" s="70">
        <v>41900</v>
      </c>
      <c r="H26" s="72" t="s">
        <v>73</v>
      </c>
    </row>
    <row r="27" spans="1:11" ht="12.75">
      <c r="A27" s="87"/>
      <c r="B27" s="88"/>
      <c r="C27" s="70">
        <v>0</v>
      </c>
      <c r="D27" s="4"/>
      <c r="E27" s="86" t="s">
        <v>70</v>
      </c>
      <c r="F27" s="86"/>
      <c r="G27" s="70">
        <v>76560</v>
      </c>
      <c r="H27" s="66"/>
      <c r="K27" s="73"/>
    </row>
    <row r="28" spans="1:8" ht="12.75">
      <c r="A28" s="87"/>
      <c r="B28" s="88"/>
      <c r="C28" s="70">
        <v>0</v>
      </c>
      <c r="D28" s="4"/>
      <c r="E28" s="86" t="s">
        <v>132</v>
      </c>
      <c r="F28" s="86"/>
      <c r="G28" s="70">
        <v>10</v>
      </c>
      <c r="H28" s="66"/>
    </row>
    <row r="29" spans="1:8" ht="12.75">
      <c r="A29" s="87"/>
      <c r="B29" s="88"/>
      <c r="C29" s="70">
        <v>0</v>
      </c>
      <c r="D29" s="4"/>
      <c r="E29" s="86" t="s">
        <v>72</v>
      </c>
      <c r="F29" s="86"/>
      <c r="G29" s="70">
        <v>0</v>
      </c>
      <c r="H29" s="66"/>
    </row>
    <row r="30" spans="1:8" ht="12.75">
      <c r="A30" s="87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87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87" t="s">
        <v>83</v>
      </c>
      <c r="B32" s="88"/>
      <c r="C32" s="74">
        <v>0</v>
      </c>
      <c r="D32" s="65"/>
      <c r="E32" s="88" t="s">
        <v>82</v>
      </c>
      <c r="F32" s="88"/>
      <c r="G32" s="74">
        <v>11000</v>
      </c>
      <c r="H32" s="66"/>
    </row>
    <row r="33" spans="1:8" ht="12.75">
      <c r="A33" s="57" t="s">
        <v>69</v>
      </c>
      <c r="B33" s="4"/>
      <c r="C33" s="19">
        <f>SUM(C25:C32)</f>
        <v>553138</v>
      </c>
      <c r="D33" s="4"/>
      <c r="E33" s="4" t="s">
        <v>69</v>
      </c>
      <c r="F33" s="4"/>
      <c r="G33" s="32">
        <f>SUM(G25:G32)</f>
        <v>433498</v>
      </c>
      <c r="H33" s="64"/>
    </row>
    <row r="34" spans="1:8" ht="12.75">
      <c r="A34" s="67" t="s">
        <v>133</v>
      </c>
      <c r="B34" s="3"/>
      <c r="C34" s="3"/>
      <c r="D34" s="3"/>
      <c r="E34" s="3"/>
      <c r="F34" s="3"/>
      <c r="G34" s="75">
        <f>C33-G33</f>
        <v>119640</v>
      </c>
      <c r="H34" s="68"/>
    </row>
    <row r="35" ht="12.75">
      <c r="G35" s="6"/>
    </row>
    <row r="36" spans="1:8" ht="12.75">
      <c r="A36" s="78" t="s">
        <v>157</v>
      </c>
      <c r="B36" s="83"/>
      <c r="C36" s="83"/>
      <c r="D36" s="83"/>
      <c r="E36" s="83"/>
      <c r="F36" s="76" t="s">
        <v>144</v>
      </c>
      <c r="G36" s="84"/>
      <c r="H36" s="84"/>
    </row>
    <row r="37" spans="3:6" ht="12.75">
      <c r="C37" s="77"/>
      <c r="D37" s="77"/>
      <c r="E37" s="77"/>
      <c r="F37" s="77"/>
    </row>
    <row r="38" spans="1:12" ht="12.75">
      <c r="A38" t="s">
        <v>30</v>
      </c>
      <c r="B38" s="85" t="s">
        <v>145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134</v>
      </c>
    </row>
    <row r="41" spans="1:12" ht="12.75">
      <c r="A41" s="29" t="s">
        <v>92</v>
      </c>
      <c r="B41" s="30" t="s">
        <v>93</v>
      </c>
      <c r="C41" s="30" t="s">
        <v>94</v>
      </c>
      <c r="D41" s="30" t="s">
        <v>95</v>
      </c>
      <c r="E41" s="30" t="s">
        <v>96</v>
      </c>
      <c r="F41" s="30" t="s">
        <v>97</v>
      </c>
      <c r="G41" s="30" t="s">
        <v>98</v>
      </c>
      <c r="H41" s="30" t="s">
        <v>99</v>
      </c>
      <c r="I41" s="30" t="s">
        <v>100</v>
      </c>
      <c r="J41" s="30" t="s">
        <v>101</v>
      </c>
      <c r="K41" s="30" t="s">
        <v>102</v>
      </c>
      <c r="L41" s="31" t="s">
        <v>103</v>
      </c>
    </row>
    <row r="42" spans="1:12" ht="12.75">
      <c r="A42" s="57" t="s">
        <v>49</v>
      </c>
      <c r="B42" s="32">
        <f>$E3*HRSW!$B7</f>
        <v>11000</v>
      </c>
      <c r="C42" s="32">
        <f>$E3*HRSW!$B8</f>
        <v>16000</v>
      </c>
      <c r="D42" s="32">
        <f>$E3*HRSW!$B9</f>
        <v>4400</v>
      </c>
      <c r="E42" s="32">
        <f>$E3*HRSW!$B10</f>
        <v>0</v>
      </c>
      <c r="F42" s="32">
        <f>$E3*HRSW!$B11</f>
        <v>25608</v>
      </c>
      <c r="G42" s="32">
        <f>$E3*HRSW!$B12</f>
        <v>10400</v>
      </c>
      <c r="H42" s="32">
        <f>$E3*HRSW!$B13</f>
        <v>8968</v>
      </c>
      <c r="I42" s="32">
        <f>$E3*HRSW!$B14</f>
        <v>10264</v>
      </c>
      <c r="J42" s="32">
        <f>$E3*HRSW!$B15</f>
        <v>0</v>
      </c>
      <c r="K42" s="32">
        <f>$E3*HRSW!$B16</f>
        <v>5200</v>
      </c>
      <c r="L42" s="33">
        <f>$E3*HRSW!$B17</f>
        <v>2296</v>
      </c>
    </row>
    <row r="43" spans="1:12" ht="12.75">
      <c r="A43" s="57" t="s">
        <v>50</v>
      </c>
      <c r="B43" s="19">
        <f>$E4*Durum!$B7</f>
        <v>12600</v>
      </c>
      <c r="C43" s="19">
        <f>$E4*Durum!$B8</f>
        <v>16000</v>
      </c>
      <c r="D43" s="19">
        <f>$E4*Durum!$B9</f>
        <v>4400</v>
      </c>
      <c r="E43" s="19">
        <f>$E4*Durum!$B10</f>
        <v>0</v>
      </c>
      <c r="F43" s="19">
        <f>$E4*Durum!$B11</f>
        <v>28416.000000000004</v>
      </c>
      <c r="G43" s="19">
        <f>$E4*Durum!$B12</f>
        <v>10800</v>
      </c>
      <c r="H43" s="19">
        <f>$E4*Durum!$B13</f>
        <v>9032</v>
      </c>
      <c r="I43" s="19">
        <f>$E4*Durum!$B14</f>
        <v>10296</v>
      </c>
      <c r="J43" s="19">
        <f>$E4*Durum!$B15</f>
        <v>0</v>
      </c>
      <c r="K43" s="19">
        <f>$E4*Durum!$B16</f>
        <v>5200</v>
      </c>
      <c r="L43" s="34">
        <f>$E4*Durum!$B17</f>
        <v>2416</v>
      </c>
    </row>
    <row r="44" spans="1:12" ht="12.75">
      <c r="A44" s="57" t="s">
        <v>51</v>
      </c>
      <c r="B44" s="19">
        <f>$E5*Barley!$B7</f>
        <v>1876.0000000000002</v>
      </c>
      <c r="C44" s="19">
        <f>$E5*Barley!$B8</f>
        <v>3700</v>
      </c>
      <c r="D44" s="19">
        <f>$E5*Barley!$B9</f>
        <v>300</v>
      </c>
      <c r="E44" s="19">
        <f>$E5*Barley!$B10</f>
        <v>0</v>
      </c>
      <c r="F44" s="19">
        <f>$E5*Barley!$B11</f>
        <v>6564</v>
      </c>
      <c r="G44" s="19">
        <f>$E5*Barley!$B12</f>
        <v>1560</v>
      </c>
      <c r="H44" s="19">
        <f>$E5*Barley!$B13</f>
        <v>2702</v>
      </c>
      <c r="I44" s="19">
        <f>$E5*Barley!$B14</f>
        <v>2832</v>
      </c>
      <c r="J44" s="19">
        <f>$E5*Barley!$B15</f>
        <v>0</v>
      </c>
      <c r="K44" s="19">
        <f>$E5*Barley!$B16</f>
        <v>1300</v>
      </c>
      <c r="L44" s="34">
        <f>$E5*Barley!$B17</f>
        <v>520</v>
      </c>
    </row>
    <row r="45" spans="1:12" ht="12.75">
      <c r="A45" s="57" t="s">
        <v>25</v>
      </c>
      <c r="B45" s="19">
        <f>$E6*Corn!$B7</f>
        <v>8170</v>
      </c>
      <c r="C45" s="19">
        <f>$E6*Corn!$B8</f>
        <v>2900</v>
      </c>
      <c r="D45" s="19">
        <f>$E6*Corn!$B9</f>
        <v>0</v>
      </c>
      <c r="E45" s="19">
        <f>$E6*Corn!$B10</f>
        <v>0</v>
      </c>
      <c r="F45" s="19">
        <f>$E6*Corn!$B11</f>
        <v>6892</v>
      </c>
      <c r="G45" s="19">
        <f>$E6*Corn!$B12</f>
        <v>0</v>
      </c>
      <c r="H45" s="19">
        <f>$E6*Corn!$B13</f>
        <v>2724</v>
      </c>
      <c r="I45" s="19">
        <f>$E6*Corn!$B14</f>
        <v>2692</v>
      </c>
      <c r="J45" s="19">
        <f>$E6*Corn!$B15</f>
        <v>2280</v>
      </c>
      <c r="K45" s="19">
        <f>$E6*Corn!$B16</f>
        <v>1300</v>
      </c>
      <c r="L45" s="34">
        <f>$E6*Corn!$B17</f>
        <v>674</v>
      </c>
    </row>
    <row r="46" spans="1:12" ht="12.75">
      <c r="A46" s="57" t="s">
        <v>52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8" t="s">
        <v>91</v>
      </c>
      <c r="B47" s="19">
        <f>$E8*Conf_SF!$B$7</f>
        <v>9240</v>
      </c>
      <c r="C47" s="19">
        <f>$E8*Conf_SF!$B$8</f>
        <v>5500</v>
      </c>
      <c r="D47" s="19">
        <f>$E8*Conf_SF!$B$9</f>
        <v>0</v>
      </c>
      <c r="E47" s="19">
        <f>$E8*Conf_SF!$B$10</f>
        <v>2400</v>
      </c>
      <c r="F47" s="19">
        <f>$E8*Conf_SF!$B$11</f>
        <v>4564</v>
      </c>
      <c r="G47" s="19">
        <f>$E8*Conf_SF!$B$12</f>
        <v>4700</v>
      </c>
      <c r="H47" s="19">
        <f>$E8*Conf_SF!$B$13</f>
        <v>2368</v>
      </c>
      <c r="I47" s="19">
        <f>$E8*Conf_SF!$B$14</f>
        <v>2718</v>
      </c>
      <c r="J47" s="19">
        <f>$E8*Conf_SF!$B$15</f>
        <v>432</v>
      </c>
      <c r="K47" s="19">
        <f>$E8*Conf_SF!$B$16</f>
        <v>4100</v>
      </c>
      <c r="L47" s="34">
        <f>$E8*Conf_SF!$B$17</f>
        <v>900</v>
      </c>
    </row>
    <row r="48" spans="1:12" ht="12.75">
      <c r="A48" s="57" t="s">
        <v>53</v>
      </c>
      <c r="B48" s="19">
        <f>$E9*Canola!$B$7</f>
        <v>0</v>
      </c>
      <c r="C48" s="19">
        <f>$E9*Canola!$B$8</f>
        <v>0</v>
      </c>
      <c r="D48" s="19">
        <f>$E9*Canola!$B$9</f>
        <v>0</v>
      </c>
      <c r="E48" s="19">
        <f>$E9*Canola!$B$10</f>
        <v>0</v>
      </c>
      <c r="F48" s="19">
        <f>$E9*Canola!$B$11</f>
        <v>0</v>
      </c>
      <c r="G48" s="19">
        <f>$E9*Canola!$B$12</f>
        <v>0</v>
      </c>
      <c r="H48" s="19">
        <f>$E9*Canola!$B$13</f>
        <v>0</v>
      </c>
      <c r="I48" s="19">
        <f>$E9*Canola!$B$14</f>
        <v>0</v>
      </c>
      <c r="J48" s="19">
        <f>$E9*Canola!$B$15</f>
        <v>0</v>
      </c>
      <c r="K48" s="19">
        <f>$E9*Canola!$B$16</f>
        <v>0</v>
      </c>
      <c r="L48" s="34">
        <f>$E9*Canola!$B$17</f>
        <v>0</v>
      </c>
    </row>
    <row r="49" spans="1:12" ht="12.75">
      <c r="A49" s="57" t="s">
        <v>54</v>
      </c>
      <c r="B49" s="19">
        <f>$E10*Flax!$B$7</f>
        <v>0</v>
      </c>
      <c r="C49" s="19">
        <f>$E10*Flax!$B$8</f>
        <v>0</v>
      </c>
      <c r="D49" s="19">
        <f>$E10*Flax!$B$9</f>
        <v>0</v>
      </c>
      <c r="E49" s="19">
        <f>$E10*Flax!$B$10</f>
        <v>0</v>
      </c>
      <c r="F49" s="19">
        <f>$E10*Flax!$B$11</f>
        <v>0</v>
      </c>
      <c r="G49" s="19">
        <f>$E10*Flax!$B$12</f>
        <v>0</v>
      </c>
      <c r="H49" s="19">
        <f>$E10*Flax!$B$13</f>
        <v>0</v>
      </c>
      <c r="I49" s="19">
        <f>$E10*Flax!$B$14</f>
        <v>0</v>
      </c>
      <c r="J49" s="19">
        <f>$E10*Flax!$B$15</f>
        <v>0</v>
      </c>
      <c r="K49" s="19">
        <f>$E10*Flax!$B$16</f>
        <v>0</v>
      </c>
      <c r="L49" s="34">
        <f>$E10*Flax!$B$17</f>
        <v>0</v>
      </c>
    </row>
    <row r="50" spans="1:12" ht="12.75">
      <c r="A50" s="57" t="s">
        <v>57</v>
      </c>
      <c r="B50" s="19">
        <f>$E11*Peas!$B$7</f>
        <v>0</v>
      </c>
      <c r="C50" s="19">
        <f>$E11*Peas!$B$8</f>
        <v>0</v>
      </c>
      <c r="D50" s="19">
        <f>$E11*Peas!$B$9</f>
        <v>0</v>
      </c>
      <c r="E50" s="19">
        <f>$E11*Peas!$B$10</f>
        <v>0</v>
      </c>
      <c r="F50" s="19">
        <f>$E11*Peas!$B$11</f>
        <v>0</v>
      </c>
      <c r="G50" s="19">
        <f>$E11*Peas!$B$12</f>
        <v>0</v>
      </c>
      <c r="H50" s="19">
        <f>$E11*Peas!$B$13</f>
        <v>0</v>
      </c>
      <c r="I50" s="19">
        <f>$E11*Peas!$B$14</f>
        <v>0</v>
      </c>
      <c r="J50" s="19">
        <f>$E11*Peas!$B$15</f>
        <v>0</v>
      </c>
      <c r="K50" s="19">
        <f>$E11*Peas!$B$16</f>
        <v>0</v>
      </c>
      <c r="L50" s="34">
        <f>$E11*Peas!$B$17</f>
        <v>0</v>
      </c>
    </row>
    <row r="51" spans="1:12" ht="12.75">
      <c r="A51" s="57" t="s">
        <v>58</v>
      </c>
      <c r="B51" s="19">
        <f>$E12*Oats!$B$7</f>
        <v>0</v>
      </c>
      <c r="C51" s="19">
        <f>$E12*Oats!$B$8</f>
        <v>0</v>
      </c>
      <c r="D51" s="19">
        <f>$E12*Oats!$B$9</f>
        <v>0</v>
      </c>
      <c r="E51" s="19">
        <f>$E12*Oats!$B$10</f>
        <v>0</v>
      </c>
      <c r="F51" s="19">
        <f>$E12*Oats!$B$11</f>
        <v>0</v>
      </c>
      <c r="G51" s="19">
        <f>$E12*Oats!$B$12</f>
        <v>0</v>
      </c>
      <c r="H51" s="19">
        <f>$E12*Oats!$B$13</f>
        <v>0</v>
      </c>
      <c r="I51" s="19">
        <f>$E12*Oats!$B$14</f>
        <v>0</v>
      </c>
      <c r="J51" s="19">
        <f>$E12*Oats!$B$15</f>
        <v>0</v>
      </c>
      <c r="K51" s="19">
        <f>$E12*Oats!$B$16</f>
        <v>0</v>
      </c>
      <c r="L51" s="34">
        <f>$E12*Oats!$B$17</f>
        <v>0</v>
      </c>
    </row>
    <row r="52" spans="1:12" ht="12.75">
      <c r="A52" s="57" t="s">
        <v>59</v>
      </c>
      <c r="B52" s="19">
        <f>$E13*Lentil!$B$7</f>
        <v>6020</v>
      </c>
      <c r="C52" s="19">
        <f>$E13*Lentil!$B$8</f>
        <v>6600</v>
      </c>
      <c r="D52" s="19">
        <f>$E13*Lentil!$B$9</f>
        <v>0</v>
      </c>
      <c r="E52" s="19">
        <f>$E13*Lentil!$B$10</f>
        <v>0</v>
      </c>
      <c r="F52" s="19">
        <f>$E13*Lentil!$B$11</f>
        <v>722</v>
      </c>
      <c r="G52" s="19">
        <f>$E13*Lentil!$B$12</f>
        <v>3460</v>
      </c>
      <c r="H52" s="19">
        <f>$E13*Lentil!$B$13</f>
        <v>2714</v>
      </c>
      <c r="I52" s="19">
        <f>$E13*Lentil!$B$14</f>
        <v>3102</v>
      </c>
      <c r="J52" s="19">
        <f>$E13*Lentil!$B$15</f>
        <v>0</v>
      </c>
      <c r="K52" s="19">
        <f>$E13*Lentil!$B$16</f>
        <v>1600</v>
      </c>
      <c r="L52" s="34">
        <f>$E13*Lentil!$B$17</f>
        <v>606</v>
      </c>
    </row>
    <row r="53" spans="1:12" ht="12.75">
      <c r="A53" s="57" t="s">
        <v>55</v>
      </c>
      <c r="B53" s="19">
        <f>$E14*Mustard!$B$7</f>
        <v>0</v>
      </c>
      <c r="C53" s="19">
        <f>$E14*Mustard!$B$8</f>
        <v>0</v>
      </c>
      <c r="D53" s="19">
        <f>$E14*Mustard!$B$9</f>
        <v>0</v>
      </c>
      <c r="E53" s="19">
        <f>$E14*Mustard!$B$10</f>
        <v>0</v>
      </c>
      <c r="F53" s="19">
        <f>$E14*Mustard!$B$11</f>
        <v>0</v>
      </c>
      <c r="G53" s="19">
        <f>$E14*Mustard!$B$12</f>
        <v>0</v>
      </c>
      <c r="H53" s="19">
        <f>$E14*Mustard!$B$13</f>
        <v>0</v>
      </c>
      <c r="I53" s="19">
        <f>$E14*Mustard!$B$14</f>
        <v>0</v>
      </c>
      <c r="J53" s="19">
        <f>$E14*Mustard!$B$15</f>
        <v>0</v>
      </c>
      <c r="K53" s="19">
        <f>$E14*Mustard!$B$16</f>
        <v>0</v>
      </c>
      <c r="L53" s="34">
        <f>$E14*Mustard!$B$17</f>
        <v>0</v>
      </c>
    </row>
    <row r="54" spans="1:12" ht="12.75">
      <c r="A54" s="58" t="s">
        <v>89</v>
      </c>
      <c r="B54" s="35">
        <f>$E15*Saffl!$B$7</f>
        <v>0</v>
      </c>
      <c r="C54" s="19">
        <f>$E15*Saffl!$B$8</f>
        <v>0</v>
      </c>
      <c r="D54" s="19">
        <f>$E15*Saffl!$B$9</f>
        <v>0</v>
      </c>
      <c r="E54" s="19">
        <f>$E15*Saffl!$B$10</f>
        <v>0</v>
      </c>
      <c r="F54" s="19">
        <f>$E15*Saffl!$B$11</f>
        <v>0</v>
      </c>
      <c r="G54" s="19">
        <f>$E15*Saffl!$B$12</f>
        <v>0</v>
      </c>
      <c r="H54" s="19">
        <f>$E15*Saffl!$B$13</f>
        <v>0</v>
      </c>
      <c r="I54" s="19">
        <f>$E15*Saffl!$B$14</f>
        <v>0</v>
      </c>
      <c r="J54" s="19">
        <f>$E15*Saffl!$B$15</f>
        <v>0</v>
      </c>
      <c r="K54" s="19">
        <f>$E15*Saffl!$B$16</f>
        <v>0</v>
      </c>
      <c r="L54" s="34">
        <f>$E15*Saffl!$B$17</f>
        <v>0</v>
      </c>
    </row>
    <row r="55" spans="1:12" ht="12.75">
      <c r="A55" s="57" t="s">
        <v>56</v>
      </c>
      <c r="B55" s="35">
        <f>$E16*Buckwht!$B$7</f>
        <v>0</v>
      </c>
      <c r="C55" s="35">
        <f>$E16*Buckwht!$B$8</f>
        <v>0</v>
      </c>
      <c r="D55" s="35">
        <f>$E16*Buckwht!$B$9</f>
        <v>0</v>
      </c>
      <c r="E55" s="35">
        <f>$E16*Buckwht!$B$10</f>
        <v>0</v>
      </c>
      <c r="F55" s="35">
        <f>$E16*Buckwht!$B$11</f>
        <v>0</v>
      </c>
      <c r="G55" s="35">
        <f>$E16*Buckwht!$B$12</f>
        <v>0</v>
      </c>
      <c r="H55" s="35">
        <f>$E16*Buckwht!$B$13</f>
        <v>0</v>
      </c>
      <c r="I55" s="35">
        <f>$E16*Buckwht!$B$14</f>
        <v>0</v>
      </c>
      <c r="J55" s="35">
        <f>$E16*Buckwht!$B$15</f>
        <v>0</v>
      </c>
      <c r="K55" s="35">
        <f>$E16*Buckwht!$B$16</f>
        <v>0</v>
      </c>
      <c r="L55" s="36">
        <f>$E16*Buckwht!$B$17</f>
        <v>0</v>
      </c>
    </row>
    <row r="56" spans="1:12" ht="12.75">
      <c r="A56" s="57" t="s">
        <v>60</v>
      </c>
      <c r="B56" s="35">
        <f>$E17*Millet!$B$7</f>
        <v>0</v>
      </c>
      <c r="C56" s="35">
        <f>$E17*Millet!$B$8</f>
        <v>0</v>
      </c>
      <c r="D56" s="35">
        <f>$E17*Millet!$B$9</f>
        <v>0</v>
      </c>
      <c r="E56" s="35">
        <f>$E17*Millet!$B$10</f>
        <v>0</v>
      </c>
      <c r="F56" s="35">
        <f>$E17*Millet!$B$11</f>
        <v>0</v>
      </c>
      <c r="G56" s="35">
        <f>$E17*Millet!$B$12</f>
        <v>0</v>
      </c>
      <c r="H56" s="35">
        <f>$E17*Millet!$B$13</f>
        <v>0</v>
      </c>
      <c r="I56" s="35">
        <f>$E17*Millet!$B$14</f>
        <v>0</v>
      </c>
      <c r="J56" s="35">
        <f>$E17*Millet!$B$15</f>
        <v>0</v>
      </c>
      <c r="K56" s="35">
        <f>$E17*Millet!$B$16</f>
        <v>0</v>
      </c>
      <c r="L56" s="36">
        <f>$E17*Millet!$B$17</f>
        <v>0</v>
      </c>
    </row>
    <row r="57" spans="1:12" ht="12.75">
      <c r="A57" s="57" t="s">
        <v>61</v>
      </c>
      <c r="B57" s="35">
        <f>$E18*HRWW!$B$7</f>
        <v>0</v>
      </c>
      <c r="C57" s="35">
        <f>$E18*HRWW!$B$8</f>
        <v>0</v>
      </c>
      <c r="D57" s="35">
        <f>$E18*HRWW!$B$9</f>
        <v>0</v>
      </c>
      <c r="E57" s="35">
        <f>$E18*HRWW!$B$10</f>
        <v>0</v>
      </c>
      <c r="F57" s="35">
        <f>$E18*HRWW!$B$11</f>
        <v>0</v>
      </c>
      <c r="G57" s="35">
        <f>$E18*HRWW!$B$12</f>
        <v>0</v>
      </c>
      <c r="H57" s="35">
        <f>$E18*HRWW!$B$13</f>
        <v>0</v>
      </c>
      <c r="I57" s="35">
        <f>$E18*HRWW!$B$14</f>
        <v>0</v>
      </c>
      <c r="J57" s="35">
        <f>$E18*HRWW!$B$15</f>
        <v>0</v>
      </c>
      <c r="K57" s="35">
        <f>$E18*HRWW!$B$16</f>
        <v>0</v>
      </c>
      <c r="L57" s="36">
        <f>$E18*HRWW!$B$17</f>
        <v>0</v>
      </c>
    </row>
    <row r="58" spans="1:12" ht="12.75">
      <c r="A58" s="57" t="s">
        <v>62</v>
      </c>
      <c r="B58" s="35">
        <f>$E19*Rye!$B$7</f>
        <v>0</v>
      </c>
      <c r="C58" s="35">
        <f>$E19*Rye!$B$8</f>
        <v>0</v>
      </c>
      <c r="D58" s="35">
        <f>$E19*Rye!$B$9</f>
        <v>0</v>
      </c>
      <c r="E58" s="35">
        <f>$E19*Rye!$B$10</f>
        <v>0</v>
      </c>
      <c r="F58" s="35">
        <f>$E19*Rye!$B$11</f>
        <v>0</v>
      </c>
      <c r="G58" s="35">
        <f>$E19*Rye!$B$12</f>
        <v>0</v>
      </c>
      <c r="H58" s="35">
        <f>$E19*Rye!$B$13</f>
        <v>0</v>
      </c>
      <c r="I58" s="35">
        <f>$E19*Rye!$B$14</f>
        <v>0</v>
      </c>
      <c r="J58" s="35">
        <f>$E19*Rye!$B$15</f>
        <v>0</v>
      </c>
      <c r="K58" s="35">
        <f>$E19*Rye!$B$16</f>
        <v>0</v>
      </c>
      <c r="L58" s="36">
        <f>$E19*Rye!$B$17</f>
        <v>0</v>
      </c>
    </row>
    <row r="59" spans="1:12" ht="12.75">
      <c r="A59" s="58" t="s">
        <v>87</v>
      </c>
      <c r="B59" s="35">
        <f>$E20*Chickpea!$B$7</f>
        <v>0</v>
      </c>
      <c r="C59" s="35">
        <f>$E20*Chickpea!$B$8</f>
        <v>0</v>
      </c>
      <c r="D59" s="35">
        <f>$E20*Chickpea!$B$9</f>
        <v>0</v>
      </c>
      <c r="E59" s="35">
        <f>$E20*Chickpea!$B$10</f>
        <v>0</v>
      </c>
      <c r="F59" s="35">
        <f>$E20*Chickpea!$B$11</f>
        <v>0</v>
      </c>
      <c r="G59" s="35">
        <f>$E20*Chickpea!$B$12</f>
        <v>0</v>
      </c>
      <c r="H59" s="35">
        <f>$E20*Chickpea!$B$13</f>
        <v>0</v>
      </c>
      <c r="I59" s="35">
        <f>$E20*Chickpea!$B$14</f>
        <v>0</v>
      </c>
      <c r="J59" s="35">
        <f>$E20*Chickpea!$B$15</f>
        <v>0</v>
      </c>
      <c r="K59" s="35">
        <f>$E20*Chickpea!$B$16</f>
        <v>0</v>
      </c>
      <c r="L59" s="36">
        <f>$E20*Chickpea!$B$17</f>
        <v>0</v>
      </c>
    </row>
    <row r="60" spans="1:12" ht="12.75">
      <c r="A60" s="37" t="s">
        <v>80</v>
      </c>
      <c r="B60" s="20">
        <f>SUM(B42:B59)</f>
        <v>48906</v>
      </c>
      <c r="C60" s="20">
        <f aca="true" t="shared" si="4" ref="C60:L60">SUM(C42:C59)</f>
        <v>50700</v>
      </c>
      <c r="D60" s="20">
        <f t="shared" si="4"/>
        <v>9100</v>
      </c>
      <c r="E60" s="20">
        <f t="shared" si="4"/>
        <v>2400</v>
      </c>
      <c r="F60" s="20">
        <f t="shared" si="4"/>
        <v>72766</v>
      </c>
      <c r="G60" s="20">
        <f t="shared" si="4"/>
        <v>30920</v>
      </c>
      <c r="H60" s="20">
        <f t="shared" si="4"/>
        <v>28508</v>
      </c>
      <c r="I60" s="20">
        <f t="shared" si="4"/>
        <v>31904</v>
      </c>
      <c r="J60" s="20">
        <f t="shared" si="4"/>
        <v>2712</v>
      </c>
      <c r="K60" s="20">
        <f t="shared" si="4"/>
        <v>18700</v>
      </c>
      <c r="L60" s="38">
        <f t="shared" si="4"/>
        <v>7412</v>
      </c>
    </row>
    <row r="61" spans="1:12" ht="12.75">
      <c r="A61" s="37" t="s">
        <v>104</v>
      </c>
      <c r="B61" s="20"/>
      <c r="C61" s="38"/>
      <c r="D61" s="39">
        <f>SUM(B60:L60)</f>
        <v>304028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18">
    <mergeCell ref="A29:B29"/>
    <mergeCell ref="C23:E23"/>
    <mergeCell ref="A26:B26"/>
    <mergeCell ref="E26:F26"/>
    <mergeCell ref="A27:B27"/>
    <mergeCell ref="E27:F27"/>
    <mergeCell ref="A28:B28"/>
    <mergeCell ref="E28:F28"/>
    <mergeCell ref="B36:E36"/>
    <mergeCell ref="G36:H36"/>
    <mergeCell ref="B38:L38"/>
    <mergeCell ref="E29:F29"/>
    <mergeCell ref="A30:B30"/>
    <mergeCell ref="E30:F30"/>
    <mergeCell ref="A31:B31"/>
    <mergeCell ref="E31:F31"/>
    <mergeCell ref="A32:B32"/>
    <mergeCell ref="E32:F32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160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1500</v>
      </c>
      <c r="C2" s="91"/>
      <c r="D2" s="91"/>
      <c r="E2" s="91"/>
      <c r="F2" s="91"/>
      <c r="G2" s="91"/>
    </row>
    <row r="3" spans="1:7" ht="12.75">
      <c r="A3" t="s">
        <v>85</v>
      </c>
      <c r="B3" s="25">
        <v>0.245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367.5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69.6</v>
      </c>
      <c r="C7" s="91" t="s">
        <v>156</v>
      </c>
      <c r="D7" s="91"/>
      <c r="E7" s="91"/>
      <c r="F7" s="91"/>
      <c r="G7" s="91"/>
    </row>
    <row r="8" spans="1:7" ht="12.75">
      <c r="A8" s="1" t="s">
        <v>9</v>
      </c>
      <c r="B8" s="11">
        <v>33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18</v>
      </c>
      <c r="C9" s="93" t="s">
        <v>161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14.62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15.31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17.63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4.71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192.97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6.61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20.73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11.28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70.52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263.49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104.00999999999999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0.12864666666666666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0.04701333333333333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0.17566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27</v>
      </c>
      <c r="C2" s="91"/>
      <c r="D2" s="91"/>
      <c r="E2" s="91"/>
      <c r="F2" s="91"/>
      <c r="G2" s="91"/>
    </row>
    <row r="3" spans="1:7" ht="12.75">
      <c r="A3" t="s">
        <v>85</v>
      </c>
      <c r="B3" s="10">
        <v>7.01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189.26999999999998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13.75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20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146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147</v>
      </c>
      <c r="D10" s="91"/>
      <c r="E10" s="91"/>
      <c r="F10" s="91"/>
      <c r="G10" s="91"/>
    </row>
    <row r="11" spans="1:7" ht="12.75">
      <c r="A11" s="1" t="s">
        <v>12</v>
      </c>
      <c r="B11" s="11">
        <v>32.01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2.87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117.67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8.04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60.099999999999994</v>
      </c>
      <c r="C25" s="91"/>
      <c r="D25" s="91"/>
      <c r="E25" s="91"/>
      <c r="F25" s="91"/>
      <c r="G25" s="91"/>
    </row>
    <row r="26" spans="2:7" ht="12.75" customHeight="1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177.76999999999998</v>
      </c>
      <c r="C27" s="91"/>
      <c r="D27" s="91"/>
      <c r="E27" s="91"/>
      <c r="F27" s="91"/>
      <c r="G27" s="91"/>
    </row>
    <row r="28" spans="2:7" ht="12.75" customHeight="1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11.5</v>
      </c>
      <c r="C29" s="91"/>
      <c r="D29" s="91"/>
      <c r="E29" s="91"/>
      <c r="F29" s="91"/>
      <c r="G29" s="91"/>
    </row>
    <row r="30" spans="2:7" ht="12.75" customHeight="1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4.358148148148148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2.225925925925926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6.584074074074073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29</v>
      </c>
      <c r="C2" s="91"/>
      <c r="D2" s="91"/>
      <c r="E2" s="91"/>
      <c r="F2" s="91"/>
      <c r="G2" s="91"/>
    </row>
    <row r="3" spans="1:7" ht="12.75">
      <c r="A3" t="s">
        <v>85</v>
      </c>
      <c r="B3" s="12">
        <v>7.35</v>
      </c>
      <c r="C3" s="91" t="s">
        <v>135</v>
      </c>
      <c r="D3" s="91"/>
      <c r="E3" s="91"/>
      <c r="F3" s="91"/>
      <c r="G3" s="91"/>
    </row>
    <row r="4" spans="1:7" ht="12.75">
      <c r="A4" t="s">
        <v>27</v>
      </c>
      <c r="B4" s="2">
        <f>B2*B3</f>
        <v>213.14999999999998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15.75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20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146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147</v>
      </c>
      <c r="D10" s="91"/>
      <c r="E10" s="91"/>
      <c r="F10" s="91"/>
      <c r="G10" s="91"/>
    </row>
    <row r="11" spans="1:7" ht="12.75">
      <c r="A11" s="1" t="s">
        <v>12</v>
      </c>
      <c r="B11" s="11">
        <v>35.52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3.02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123.95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8.07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60.21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184.16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28.98999999999998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4.274137931034483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2.076206896551724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6.350344827586206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45</v>
      </c>
      <c r="C2" s="91"/>
      <c r="D2" s="91"/>
      <c r="E2" s="91"/>
      <c r="F2" s="91"/>
      <c r="G2" s="91"/>
    </row>
    <row r="3" spans="1:7" ht="12.75">
      <c r="A3" t="s">
        <v>85</v>
      </c>
      <c r="B3" s="10">
        <v>5.02</v>
      </c>
      <c r="C3" s="93" t="s">
        <v>163</v>
      </c>
      <c r="D3" s="91"/>
      <c r="E3" s="91"/>
      <c r="F3" s="91"/>
      <c r="G3" s="91"/>
    </row>
    <row r="4" spans="1:7" ht="12.75">
      <c r="A4" t="s">
        <v>27</v>
      </c>
      <c r="B4">
        <f>B2*B3</f>
        <v>225.89999999999998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9.38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32.82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7.8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13.51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14.16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106.77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6.28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16.76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9.58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64.52000000000001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171.29000000000002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54.60999999999996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2.3726666666666665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1.433777777777778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3.8064444444444447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57</v>
      </c>
      <c r="C2" s="91"/>
      <c r="D2" s="91"/>
      <c r="E2" s="91"/>
      <c r="F2" s="91"/>
      <c r="G2" s="91"/>
    </row>
    <row r="3" spans="1:7" ht="12.75">
      <c r="A3" t="s">
        <v>85</v>
      </c>
      <c r="B3" s="10">
        <v>4.61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262.77000000000004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40.85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/>
      <c r="D10" s="91"/>
      <c r="E10" s="91"/>
      <c r="F10" s="91"/>
      <c r="G10" s="91"/>
    </row>
    <row r="11" spans="1:7" ht="12.75">
      <c r="A11" s="1" t="s">
        <v>12</v>
      </c>
      <c r="B11" s="11">
        <v>34.46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3" t="s">
        <v>148</v>
      </c>
      <c r="D12" s="91"/>
      <c r="E12" s="91"/>
      <c r="F12" s="91"/>
      <c r="G12" s="91"/>
    </row>
    <row r="13" spans="1:7" ht="12.75">
      <c r="A13" s="1" t="s">
        <v>13</v>
      </c>
      <c r="B13" s="11">
        <v>13.62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13.46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11.4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3.37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138.16000000000003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6.65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19.43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10.56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68.53999999999999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206.70000000000002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56.07000000000002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2.4238596491228073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1.2024561403508771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3.6263157894736846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1140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0.19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216.6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30.55</v>
      </c>
      <c r="C7" s="93" t="s">
        <v>149</v>
      </c>
      <c r="D7" s="91"/>
      <c r="E7" s="91"/>
      <c r="F7" s="91"/>
      <c r="G7" s="91"/>
    </row>
    <row r="8" spans="1:7" ht="12.75">
      <c r="A8" s="1" t="s">
        <v>9</v>
      </c>
      <c r="B8" s="11">
        <v>27.5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6</v>
      </c>
      <c r="C10" s="93" t="s">
        <v>158</v>
      </c>
      <c r="D10" s="91"/>
      <c r="E10" s="91"/>
      <c r="F10" s="91"/>
      <c r="G10" s="91"/>
    </row>
    <row r="11" spans="1:7" ht="12.75">
      <c r="A11" s="1" t="s">
        <v>12</v>
      </c>
      <c r="B11" s="11">
        <v>24.94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19.9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11.92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13.63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2.28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13.5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3.76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153.98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217.68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-1.0800000000000125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0.13507017543859648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0.05587719298245614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0.19094736842105264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1080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0.278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300.24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46.2</v>
      </c>
      <c r="C7" s="93" t="s">
        <v>149</v>
      </c>
      <c r="D7" s="91"/>
      <c r="E7" s="91"/>
      <c r="F7" s="91"/>
      <c r="G7" s="91"/>
    </row>
    <row r="8" spans="1:7" ht="12.75">
      <c r="A8" s="1" t="s">
        <v>9</v>
      </c>
      <c r="B8" s="11">
        <v>27.5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12</v>
      </c>
      <c r="C10" s="93" t="s">
        <v>159</v>
      </c>
      <c r="D10" s="91"/>
      <c r="E10" s="91"/>
      <c r="F10" s="91"/>
      <c r="G10" s="91"/>
    </row>
    <row r="11" spans="1:7" ht="12.75">
      <c r="A11" s="1" t="s">
        <v>12</v>
      </c>
      <c r="B11" s="11">
        <v>22.82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23.5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11.84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13.59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2.16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20.5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184.61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16.37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63.59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248.20000000000002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52.03999999999999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0.1709351851851852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0.058879629629629636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0.22981481481481483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1100</v>
      </c>
      <c r="C2" s="91"/>
      <c r="D2" s="91"/>
      <c r="E2" s="91"/>
      <c r="F2" s="91"/>
      <c r="G2" s="91"/>
    </row>
    <row r="3" spans="1:7" ht="12.75">
      <c r="A3" t="s">
        <v>85</v>
      </c>
      <c r="B3" s="12">
        <v>0.22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242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150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42.94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12.42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13.73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3.66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150.15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5.94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15.96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9.17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31.9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62.97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213.12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28.879999999999995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0.1365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0.057245454545454544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0.19374545454545455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2009-12-11T23:15:57Z</cp:lastPrinted>
  <dcterms:created xsi:type="dcterms:W3CDTF">2005-01-10T15:34:54Z</dcterms:created>
  <dcterms:modified xsi:type="dcterms:W3CDTF">2010-12-15T17:18:25Z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