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<sst xmlns="http://schemas.openxmlformats.org/spreadsheetml/2006/main" count="759" uniqueCount="172">
  <si>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</si>
  <si>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</si>
  <si>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</si>
  <si>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</si>
  <si>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</si>
  <si>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</si>
  <si>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</si>
  <si>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</si>
  <si>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</si>
  <si>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</si>
  <si>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</si>
  <si>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</si>
  <si>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</si>
  <si>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</si>
  <si>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</si>
  <si>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</si>
  <si>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</si>
  <si>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</si>
  <si>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</si>
  <si>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</si>
  <si>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</si>
  <si>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</si>
  <si>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</si>
  <si>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</si>
  <si>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</si>
  <si>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</si>
  <si>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</si>
  <si>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</si>
  <si>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</si>
  <si>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</si>
  <si>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</si>
  <si>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</si>
  <si>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</si>
  <si>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</si>
  <si>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</si>
  <si>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</si>
  <si>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</si>
  <si>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</si>
  <si>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</si>
  <si>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</si>
  <si>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</si>
  <si>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</si>
  <si>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</si>
  <si>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</si>
  <si>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</si>
  <si>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</si>
  <si>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</si>
  <si>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</si>
  <si>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</si>
  <si>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</si>
  <si>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</si>
  <si>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</si>
  <si>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</si>
  <si>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</si>
  <si>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</si>
  <si>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</si>
  <si>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</si>
  <si>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</si>
  <si>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</si>
  <si>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</si>
  <si>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</si>
  <si>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</si>
  <si>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</si>
  <si>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</si>
  <si>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</si>
  <si>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</si>
  <si>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</si>
  <si>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</si>
  <si>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</si>
  <si>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</si>
  <si>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</si>
  <si>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</si>
  <si>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</si>
  <si>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</si>
  <si>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</si>
  <si>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</si>
  <si>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</si>
  <si>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</si>
  <si>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</si>
  <si>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</si>
  <si>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</si>
  <si>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</si>
  <si>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</si>
  <si>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</si>
  <si>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</si>
  <si>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</si>
  <si>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</si>
  <si>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</si>
  <si>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</si>
  <si>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</si>
  <si>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</si>
  <si>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</si>
  <si>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</si>
  <si>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</si>
  <si>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</si>
  <si>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</si>
  <si>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</si>
  <si>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</si>
  <si>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</si>
  <si>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</si>
  <si>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</si>
  <si>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</si>
  <si>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</si>
  <si>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</si>
  <si>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</si>
  <si>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</si>
  <si>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</si>
  <si>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</si>
  <si>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</si>
  <si>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</si>
  <si>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</si>
  <si>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</si>
  <si>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</si>
  <si>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</si>
  <si>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</si>
  <si>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</si>
  <si>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</si>
  <si>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</si>
  <si>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</si>
  <si>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</si>
  <si>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</si>
  <si>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</si>
  <si>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</si>
  <si>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</si>
  <si>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</si>
  <si>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</si>
  <si>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</si>
  <si>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</si>
  <si>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</si>
  <si>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</si>
  <si>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</si>
  <si>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</si>
  <si>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</si>
  <si>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</si>
  <si>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Sm Chickpea</t>
  </si>
  <si>
    <t>Date:</t>
  </si>
  <si>
    <t>See direct cost summary below.</t>
  </si>
  <si>
    <t>Seed treatment and early season foliar fungicide</t>
  </si>
  <si>
    <t>Cereal grain aphid insecticide would cost about $6</t>
  </si>
  <si>
    <t>Includes seed treatment for wireworm and flea beetle</t>
  </si>
  <si>
    <t>Fungicide for white mold would cost about $18</t>
  </si>
  <si>
    <t>Includes pre-harvest dessicant</t>
  </si>
  <si>
    <t>Insecticide treatment for cutworm would be about $5</t>
  </si>
  <si>
    <t>Frontier variety with some ascochyta resistance</t>
  </si>
  <si>
    <t>Name:</t>
  </si>
  <si>
    <t>Spraying for head feeding insects.</t>
  </si>
  <si>
    <t>Two sprayings for head feeding insects.</t>
  </si>
  <si>
    <t>SMALLE CHICKPEA</t>
  </si>
  <si>
    <t>Two ascochyta blight fung. trtmts, more maybe needed</t>
  </si>
  <si>
    <t>Market</t>
  </si>
  <si>
    <t xml:space="preserve">  Market Price</t>
  </si>
  <si>
    <t>Fungicide for rust would cost $4 plus application</t>
  </si>
  <si>
    <t>seed treatment</t>
  </si>
  <si>
    <t>inoculant, rock roller rent, soil testing</t>
  </si>
  <si>
    <t xml:space="preserve">Fungicide for alternaria leaf spot </t>
  </si>
  <si>
    <t>Insecticide for cutworms and/or pea aphids would cost $5.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</si>
  <si>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</si>
  <si>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</si>
  <si>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</si>
  <si>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</si>
  <si>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Crop ins. only available by written agreement in some counties</t>
  </si>
  <si>
    <t>Cost includes $8 for inoculant and fungicide seed treatment</t>
  </si>
  <si>
    <t>only available by written agreement in most counties of region</t>
  </si>
  <si>
    <t>Insurance is not available in some counties of this region</t>
  </si>
  <si>
    <t>Insurance is not available for most counties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</si>
  <si>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</si>
  <si>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</si>
  <si>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</si>
  <si>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North Dakota 2016 Projected Crop Budgets - South West</t>
  </si>
  <si>
    <t>Gov't Pmts (ARC/PLC)</t>
  </si>
  <si>
    <t>Malt price, price est. for feed quality is $2.90</t>
  </si>
  <si>
    <t>Fungicide for ascochyta/anthracnose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</si>
</sst>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5" t="s">
        <v>168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6" t="s">
        <v>100</v>
      </c>
      <c r="B2" s="86"/>
      <c r="C2" s="86"/>
      <c r="D2" s="86"/>
      <c r="E2" s="86"/>
      <c r="F2" s="86"/>
      <c r="G2" s="86"/>
      <c r="H2" s="86"/>
      <c r="I2" s="86"/>
      <c r="J2" s="86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9" t="s">
        <v>101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102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103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104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105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165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166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106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9" t="s">
        <v>107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108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78" t="s">
        <v>156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109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110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133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111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112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113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114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9" t="s">
        <v>115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116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117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118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119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120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127</v>
      </c>
      <c r="B32" s="41" t="s">
        <v>128</v>
      </c>
      <c r="C32" s="41"/>
      <c r="D32" s="45"/>
      <c r="E32" s="41" t="s">
        <v>129</v>
      </c>
      <c r="F32" s="41"/>
      <c r="G32" s="41"/>
      <c r="H32" s="41"/>
    </row>
    <row r="33" spans="1:11" ht="12.75">
      <c r="A33" s="41" t="s">
        <v>130</v>
      </c>
      <c r="B33" s="87" t="s">
        <v>131</v>
      </c>
      <c r="C33" s="88"/>
      <c r="D33" s="88"/>
      <c r="E33" s="88"/>
      <c r="F33" s="88"/>
      <c r="G33" s="88"/>
      <c r="H33" s="41" t="s">
        <v>132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3" t="s">
        <v>30</v>
      </c>
    </row>
    <row r="2" spans="1:3" ht="12.75">
      <c r="A2" t="s">
        <v>28</v>
      </c>
      <c r="B2" s="9">
        <v>1500</v>
      </c>
      <c r="C2" s="79"/>
    </row>
    <row r="3" spans="1:3" ht="12.75">
      <c r="A3" t="s">
        <v>150</v>
      </c>
      <c r="B3" s="12">
        <v>0.145</v>
      </c>
      <c r="C3" s="79"/>
    </row>
    <row r="4" spans="1:3" ht="12.75">
      <c r="A4" t="s">
        <v>27</v>
      </c>
      <c r="B4" s="2">
        <f>B2*B3</f>
        <v>217.49999999999997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51.25</v>
      </c>
      <c r="C7" s="79"/>
    </row>
    <row r="8" spans="1:3" ht="12.75">
      <c r="A8" s="1" t="s">
        <v>9</v>
      </c>
      <c r="B8" s="11">
        <v>21.3</v>
      </c>
      <c r="C8" s="79"/>
    </row>
    <row r="9" spans="1:3" ht="12.75">
      <c r="A9" s="1" t="s">
        <v>24</v>
      </c>
      <c r="B9" s="11">
        <v>0</v>
      </c>
      <c r="C9" s="79" t="s">
        <v>140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56.11</v>
      </c>
      <c r="C11" s="79"/>
    </row>
    <row r="12" spans="1:3" ht="12.75">
      <c r="A12" s="1" t="s">
        <v>11</v>
      </c>
      <c r="B12" s="11">
        <v>13.8</v>
      </c>
      <c r="C12" s="79"/>
    </row>
    <row r="13" spans="1:3" ht="12.75">
      <c r="A13" s="1" t="s">
        <v>13</v>
      </c>
      <c r="B13" s="11">
        <v>7.27</v>
      </c>
      <c r="C13" s="79"/>
    </row>
    <row r="14" spans="1:3" ht="12.75">
      <c r="A14" s="1" t="s">
        <v>14</v>
      </c>
      <c r="B14" s="11">
        <v>15.47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3.67</v>
      </c>
      <c r="C17" s="79"/>
    </row>
    <row r="18" spans="1:3" ht="12.75">
      <c r="A18" t="s">
        <v>2</v>
      </c>
      <c r="B18" s="2">
        <f>SUM(B7:B17)</f>
        <v>176.37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</v>
      </c>
      <c r="C21" s="79"/>
    </row>
    <row r="22" spans="1:3" ht="12.75">
      <c r="A22" s="1" t="s">
        <v>19</v>
      </c>
      <c r="B22" s="7">
        <v>17.92</v>
      </c>
      <c r="C22" s="79"/>
    </row>
    <row r="23" spans="1:3" ht="12.75">
      <c r="A23" s="1" t="s">
        <v>20</v>
      </c>
      <c r="B23" s="7">
        <v>9.73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72.05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248.42000000000002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-30.920000000000044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0.11758</v>
      </c>
      <c r="C32" s="79"/>
    </row>
    <row r="33" spans="1:3" ht="12.75">
      <c r="A33" t="s">
        <v>23</v>
      </c>
      <c r="B33" s="13">
        <f>B25/B2</f>
        <v>0.04803333333333333</v>
      </c>
      <c r="C33" s="79"/>
    </row>
    <row r="34" spans="1:3" ht="12.75">
      <c r="A34" t="s">
        <v>26</v>
      </c>
      <c r="B34" s="13">
        <f>B27/B2</f>
        <v>0.16561333333333333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2" t="s">
        <v>30</v>
      </c>
    </row>
    <row r="2" spans="1:3" ht="12.75">
      <c r="A2" t="s">
        <v>28</v>
      </c>
      <c r="B2" s="9">
        <v>20</v>
      </c>
      <c r="C2" s="79"/>
    </row>
    <row r="3" spans="1:3" ht="12.75">
      <c r="A3" t="s">
        <v>150</v>
      </c>
      <c r="B3" s="12">
        <v>7.88</v>
      </c>
      <c r="C3" s="79"/>
    </row>
    <row r="4" spans="1:3" ht="12.75">
      <c r="A4" t="s">
        <v>27</v>
      </c>
      <c r="B4" s="2">
        <f>B2*B3</f>
        <v>157.6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11.6</v>
      </c>
      <c r="C7" s="79"/>
    </row>
    <row r="8" spans="1:3" ht="12.75">
      <c r="A8" s="1" t="s">
        <v>9</v>
      </c>
      <c r="B8" s="11">
        <v>25.4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22.23</v>
      </c>
      <c r="C11" s="79"/>
    </row>
    <row r="12" spans="1:3" ht="12.75">
      <c r="A12" s="1" t="s">
        <v>11</v>
      </c>
      <c r="B12" s="11">
        <v>7.9</v>
      </c>
      <c r="C12" s="79"/>
    </row>
    <row r="13" spans="1:3" ht="12.75">
      <c r="A13" s="1" t="s">
        <v>13</v>
      </c>
      <c r="B13" s="11">
        <v>7.48</v>
      </c>
      <c r="C13" s="79"/>
    </row>
    <row r="14" spans="1:3" ht="12.75">
      <c r="A14" s="1" t="s">
        <v>14</v>
      </c>
      <c r="B14" s="11">
        <v>16.09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1.96</v>
      </c>
      <c r="C17" s="79"/>
    </row>
    <row r="18" spans="1:3" ht="12.75">
      <c r="A18" t="s">
        <v>2</v>
      </c>
      <c r="B18" s="2">
        <f>SUM(B7:B17)</f>
        <v>94.16000000000001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6.52</v>
      </c>
      <c r="C21" s="79"/>
    </row>
    <row r="22" spans="1:3" ht="12.75">
      <c r="A22" s="1" t="s">
        <v>19</v>
      </c>
      <c r="B22" s="7">
        <v>18.35</v>
      </c>
      <c r="C22" s="79"/>
    </row>
    <row r="23" spans="1:3" ht="12.75">
      <c r="A23" s="1" t="s">
        <v>20</v>
      </c>
      <c r="B23" s="7">
        <v>10.4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73.27000000000001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167.43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-9.830000000000013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4.708</v>
      </c>
      <c r="C32" s="79"/>
    </row>
    <row r="33" spans="1:3" ht="12.75">
      <c r="A33" t="s">
        <v>23</v>
      </c>
      <c r="B33" s="2">
        <f>B25/B2</f>
        <v>3.6635000000000004</v>
      </c>
      <c r="C33" s="79"/>
    </row>
    <row r="34" spans="1:3" ht="12.75">
      <c r="A34" t="s">
        <v>26</v>
      </c>
      <c r="B34" s="2">
        <f>B27/B2</f>
        <v>8.371500000000001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2" t="s">
        <v>30</v>
      </c>
    </row>
    <row r="2" spans="1:3" ht="12.75">
      <c r="A2" t="s">
        <v>28</v>
      </c>
      <c r="B2" s="9">
        <v>32</v>
      </c>
      <c r="C2" s="79"/>
    </row>
    <row r="3" spans="1:3" ht="12.75">
      <c r="A3" t="s">
        <v>150</v>
      </c>
      <c r="B3" s="12">
        <v>6.42</v>
      </c>
      <c r="C3" s="81"/>
    </row>
    <row r="4" spans="1:3" ht="12.75">
      <c r="A4" t="s">
        <v>27</v>
      </c>
      <c r="B4" s="2">
        <f>B2*B3</f>
        <v>205.44</v>
      </c>
      <c r="C4" s="81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42</v>
      </c>
      <c r="C7" s="79"/>
    </row>
    <row r="8" spans="1:3" ht="12.75">
      <c r="A8" s="1" t="s">
        <v>9</v>
      </c>
      <c r="B8" s="11">
        <v>33</v>
      </c>
      <c r="C8" s="79"/>
    </row>
    <row r="9" spans="1:3" ht="12.75">
      <c r="A9" s="1" t="s">
        <v>24</v>
      </c>
      <c r="B9" s="11">
        <v>1.5</v>
      </c>
      <c r="C9" s="79" t="s">
        <v>152</v>
      </c>
    </row>
    <row r="10" spans="1:3" ht="12.75">
      <c r="A10" s="1" t="s">
        <v>10</v>
      </c>
      <c r="B10" s="11">
        <v>0</v>
      </c>
      <c r="C10" s="79" t="s">
        <v>155</v>
      </c>
    </row>
    <row r="11" spans="1:3" ht="12.75">
      <c r="A11" s="1" t="s">
        <v>12</v>
      </c>
      <c r="B11" s="11">
        <v>6.7</v>
      </c>
      <c r="C11" s="79"/>
    </row>
    <row r="12" spans="1:3" ht="12.75">
      <c r="A12" s="1" t="s">
        <v>11</v>
      </c>
      <c r="B12" s="11">
        <v>10.6</v>
      </c>
      <c r="C12" s="79"/>
    </row>
    <row r="13" spans="1:3" ht="12.75">
      <c r="A13" s="1" t="s">
        <v>13</v>
      </c>
      <c r="B13" s="11">
        <v>8.49</v>
      </c>
      <c r="C13" s="79"/>
    </row>
    <row r="14" spans="1:3" ht="12.75">
      <c r="A14" s="1" t="s">
        <v>14</v>
      </c>
      <c r="B14" s="11">
        <v>17.94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6</v>
      </c>
      <c r="C16" s="79" t="s">
        <v>153</v>
      </c>
    </row>
    <row r="17" spans="1:3" ht="12.75">
      <c r="A17" s="1" t="s">
        <v>17</v>
      </c>
      <c r="B17" s="12">
        <v>2.68</v>
      </c>
      <c r="C17" s="79"/>
    </row>
    <row r="18" spans="1:3" ht="12.75">
      <c r="A18" t="s">
        <v>2</v>
      </c>
      <c r="B18" s="2">
        <f>SUM(B7:B17)</f>
        <v>128.91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</v>
      </c>
      <c r="C21" s="79"/>
    </row>
    <row r="22" spans="1:3" ht="12.75">
      <c r="A22" s="1" t="s">
        <v>19</v>
      </c>
      <c r="B22" s="7">
        <v>21.47</v>
      </c>
      <c r="C22" s="79"/>
    </row>
    <row r="23" spans="1:3" ht="12.75">
      <c r="A23" s="1" t="s">
        <v>20</v>
      </c>
      <c r="B23" s="7">
        <v>11.61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78.08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206.99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-1.5500000000000114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4.0284375</v>
      </c>
      <c r="C32" s="79"/>
    </row>
    <row r="33" spans="1:3" ht="12.75">
      <c r="A33" t="s">
        <v>23</v>
      </c>
      <c r="B33" s="2">
        <f>B25/B2</f>
        <v>2.44</v>
      </c>
      <c r="C33" s="79"/>
    </row>
    <row r="34" spans="1:3" ht="12.75">
      <c r="A34" t="s">
        <v>26</v>
      </c>
      <c r="B34" s="2">
        <f>B27/B2</f>
        <v>6.4684375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2" t="s">
        <v>30</v>
      </c>
    </row>
    <row r="2" spans="1:3" ht="12.75">
      <c r="A2" t="s">
        <v>28</v>
      </c>
      <c r="B2" s="9">
        <v>60</v>
      </c>
      <c r="C2" s="79"/>
    </row>
    <row r="3" spans="1:3" ht="12.75">
      <c r="A3" t="s">
        <v>150</v>
      </c>
      <c r="B3" s="12">
        <v>2.27</v>
      </c>
      <c r="C3" s="79"/>
    </row>
    <row r="4" spans="1:3" ht="12.75">
      <c r="A4" t="s">
        <v>27</v>
      </c>
      <c r="B4" s="2">
        <f>B2*B3</f>
        <v>136.2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12</v>
      </c>
      <c r="C7" s="79"/>
    </row>
    <row r="8" spans="1:3" ht="12.75">
      <c r="A8" s="1" t="s">
        <v>9</v>
      </c>
      <c r="B8" s="11">
        <v>9.8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34.59</v>
      </c>
      <c r="C11" s="79"/>
    </row>
    <row r="12" spans="1:3" ht="12.75">
      <c r="A12" s="1" t="s">
        <v>11</v>
      </c>
      <c r="B12" s="11">
        <v>9.6</v>
      </c>
      <c r="C12" s="79"/>
    </row>
    <row r="13" spans="1:3" ht="12.75">
      <c r="A13" s="1" t="s">
        <v>13</v>
      </c>
      <c r="B13" s="11">
        <v>8.83</v>
      </c>
      <c r="C13" s="79"/>
    </row>
    <row r="14" spans="1:3" ht="12.75">
      <c r="A14" s="1" t="s">
        <v>14</v>
      </c>
      <c r="B14" s="11">
        <v>16.92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2.11</v>
      </c>
      <c r="C17" s="79"/>
    </row>
    <row r="18" spans="1:3" ht="12.75">
      <c r="A18" t="s">
        <v>2</v>
      </c>
      <c r="B18" s="2">
        <f>SUM(B7:B17)</f>
        <v>101.35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7.29</v>
      </c>
      <c r="C21" s="79"/>
    </row>
    <row r="22" spans="1:3" ht="12.75">
      <c r="A22" s="1" t="s">
        <v>19</v>
      </c>
      <c r="B22" s="7">
        <v>20.25</v>
      </c>
      <c r="C22" s="79"/>
    </row>
    <row r="23" spans="1:3" ht="12.75">
      <c r="A23" s="1" t="s">
        <v>20</v>
      </c>
      <c r="B23" s="7">
        <v>11.64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77.18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178.53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-42.33000000000001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1.6891666666666665</v>
      </c>
      <c r="C32" s="79"/>
    </row>
    <row r="33" spans="1:3" ht="12.75">
      <c r="A33" t="s">
        <v>23</v>
      </c>
      <c r="B33" s="2">
        <f>B25/B2</f>
        <v>1.2863333333333336</v>
      </c>
      <c r="C33" s="79"/>
    </row>
    <row r="34" spans="1:3" ht="12.75">
      <c r="A34" t="s">
        <v>26</v>
      </c>
      <c r="B34" s="2">
        <f>B27/B2</f>
        <v>2.9755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82" t="s">
        <v>30</v>
      </c>
    </row>
    <row r="2" spans="1:3" ht="12.75">
      <c r="A2" t="s">
        <v>28</v>
      </c>
      <c r="B2" s="9">
        <v>1310</v>
      </c>
      <c r="C2" s="79"/>
    </row>
    <row r="3" spans="1:3" ht="12.75">
      <c r="A3" t="s">
        <v>150</v>
      </c>
      <c r="B3" s="10">
        <v>0.23</v>
      </c>
      <c r="C3" s="79"/>
    </row>
    <row r="4" spans="1:3" ht="12.75">
      <c r="A4" t="s">
        <v>27</v>
      </c>
      <c r="B4" s="2">
        <f>B2*B3</f>
        <v>301.3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38.5</v>
      </c>
      <c r="C7" s="79"/>
    </row>
    <row r="8" spans="1:3" ht="12.75">
      <c r="A8" s="1" t="s">
        <v>9</v>
      </c>
      <c r="B8" s="11">
        <v>34.6</v>
      </c>
      <c r="C8" s="79" t="s">
        <v>141</v>
      </c>
    </row>
    <row r="9" spans="1:3" ht="12.75">
      <c r="A9" s="1" t="s">
        <v>24</v>
      </c>
      <c r="B9" s="11">
        <v>16</v>
      </c>
      <c r="C9" s="81" t="s">
        <v>171</v>
      </c>
    </row>
    <row r="10" spans="1:3" ht="12.75">
      <c r="A10" s="1" t="s">
        <v>10</v>
      </c>
      <c r="B10" s="11">
        <v>0</v>
      </c>
      <c r="C10" s="79" t="s">
        <v>142</v>
      </c>
    </row>
    <row r="11" spans="1:3" ht="12.75">
      <c r="A11" s="1" t="s">
        <v>12</v>
      </c>
      <c r="B11" s="11">
        <v>4.57</v>
      </c>
      <c r="C11" s="79"/>
    </row>
    <row r="12" spans="1:3" ht="12.75">
      <c r="A12" s="1" t="s">
        <v>11</v>
      </c>
      <c r="B12" s="11">
        <v>21.4</v>
      </c>
      <c r="C12" s="79"/>
    </row>
    <row r="13" spans="1:3" ht="12.75">
      <c r="A13" s="1" t="s">
        <v>13</v>
      </c>
      <c r="B13" s="11">
        <v>8.93</v>
      </c>
      <c r="C13" s="79"/>
    </row>
    <row r="14" spans="1:3" ht="12.75">
      <c r="A14" s="1" t="s">
        <v>14</v>
      </c>
      <c r="B14" s="11">
        <v>18.97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3.23</v>
      </c>
      <c r="C17" s="79"/>
    </row>
    <row r="18" spans="1:3" ht="12.75">
      <c r="A18" t="s">
        <v>2</v>
      </c>
      <c r="B18" s="2">
        <f>SUM(B7:B17)</f>
        <v>155.45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7.07</v>
      </c>
      <c r="C21" s="79"/>
    </row>
    <row r="22" spans="1:3" ht="12.75">
      <c r="A22" s="1" t="s">
        <v>19</v>
      </c>
      <c r="B22" s="7">
        <v>22.17</v>
      </c>
      <c r="C22" s="79"/>
    </row>
    <row r="23" spans="1:3" ht="12.75">
      <c r="A23" s="1" t="s">
        <v>20</v>
      </c>
      <c r="B23" s="7">
        <v>12.17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79.41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234.85999999999999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66.44000000000003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0.11866412213740457</v>
      </c>
      <c r="C32" s="79"/>
    </row>
    <row r="33" spans="1:3" ht="12.75">
      <c r="A33" t="s">
        <v>23</v>
      </c>
      <c r="B33" s="13">
        <f>B25/B2</f>
        <v>0.06061832061068702</v>
      </c>
      <c r="C33" s="79"/>
    </row>
    <row r="34" spans="1:3" ht="12.75">
      <c r="A34" t="s">
        <v>26</v>
      </c>
      <c r="B34" s="13">
        <f>B27/B2</f>
        <v>0.1792824427480916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2" t="s">
        <v>30</v>
      </c>
    </row>
    <row r="2" spans="1:3" ht="12.75">
      <c r="A2" t="s">
        <v>28</v>
      </c>
      <c r="B2" s="9">
        <v>800</v>
      </c>
      <c r="C2" s="79"/>
    </row>
    <row r="3" spans="1:3" ht="12.75">
      <c r="A3" t="s">
        <v>150</v>
      </c>
      <c r="B3" s="10">
        <v>0.31</v>
      </c>
      <c r="C3" s="79"/>
    </row>
    <row r="4" spans="1:3" ht="12.75">
      <c r="A4" t="s">
        <v>27</v>
      </c>
      <c r="B4" s="27">
        <f>B2*B3</f>
        <v>248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20</v>
      </c>
      <c r="C7" s="79"/>
    </row>
    <row r="8" spans="1:3" ht="12.75">
      <c r="A8" s="1" t="s">
        <v>9</v>
      </c>
      <c r="B8" s="11">
        <v>20.1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19.45</v>
      </c>
      <c r="C11" s="79"/>
    </row>
    <row r="12" spans="1:3" ht="12.75">
      <c r="A12" s="1" t="s">
        <v>11</v>
      </c>
      <c r="B12" s="11">
        <v>20</v>
      </c>
      <c r="C12" s="81" t="s">
        <v>163</v>
      </c>
    </row>
    <row r="13" spans="1:3" ht="12.75">
      <c r="A13" s="1" t="s">
        <v>13</v>
      </c>
      <c r="B13" s="11">
        <v>8.03</v>
      </c>
      <c r="C13" s="79"/>
    </row>
    <row r="14" spans="1:3" ht="12.75">
      <c r="A14" s="1" t="s">
        <v>14</v>
      </c>
      <c r="B14" s="11">
        <v>16.78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2.38</v>
      </c>
      <c r="C17" s="79"/>
    </row>
    <row r="18" spans="1:3" ht="12.75">
      <c r="A18" t="s">
        <v>2</v>
      </c>
      <c r="B18" s="2">
        <f>SUM(B7:B17)</f>
        <v>114.24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6.82</v>
      </c>
      <c r="C21" s="79"/>
    </row>
    <row r="22" spans="1:3" ht="12.75">
      <c r="A22" s="1" t="s">
        <v>19</v>
      </c>
      <c r="B22" s="7">
        <v>19.29</v>
      </c>
      <c r="C22" s="79"/>
    </row>
    <row r="23" spans="1:3" ht="12.75">
      <c r="A23" s="1" t="s">
        <v>20</v>
      </c>
      <c r="B23" s="7">
        <v>11.61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75.72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189.95999999999998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58.04000000000002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0.14279999999999998</v>
      </c>
      <c r="C32" s="79"/>
    </row>
    <row r="33" spans="1:3" ht="12.75">
      <c r="A33" t="s">
        <v>23</v>
      </c>
      <c r="B33" s="13">
        <f>B25/B2</f>
        <v>0.09465</v>
      </c>
      <c r="C33" s="79"/>
    </row>
    <row r="34" spans="1:3" ht="12.75">
      <c r="A34" t="s">
        <v>26</v>
      </c>
      <c r="B34" s="13">
        <f>B27/B2</f>
        <v>0.23744999999999997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83</v>
      </c>
      <c r="B1" s="22" t="s">
        <v>0</v>
      </c>
      <c r="C1" s="82" t="s">
        <v>30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150</v>
      </c>
      <c r="B3" s="10">
        <v>0.18</v>
      </c>
      <c r="C3" s="79"/>
    </row>
    <row r="4" spans="1:3" ht="12.75">
      <c r="A4" t="s">
        <v>27</v>
      </c>
      <c r="B4" s="2">
        <f>B2*B3</f>
        <v>189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10.8</v>
      </c>
      <c r="C7" s="79"/>
    </row>
    <row r="8" spans="1:3" ht="12.75">
      <c r="A8" s="1" t="s">
        <v>9</v>
      </c>
      <c r="B8" s="11">
        <v>21.6</v>
      </c>
      <c r="C8" s="79"/>
    </row>
    <row r="9" spans="1:3" ht="12.75">
      <c r="A9" s="1" t="s">
        <v>24</v>
      </c>
      <c r="B9" s="11">
        <v>18</v>
      </c>
      <c r="C9" s="79" t="s">
        <v>154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19.31</v>
      </c>
      <c r="C11" s="79"/>
    </row>
    <row r="12" spans="1:3" ht="12.75">
      <c r="A12" s="1" t="s">
        <v>11</v>
      </c>
      <c r="B12" s="11">
        <v>10.4</v>
      </c>
      <c r="C12" s="79"/>
    </row>
    <row r="13" spans="1:3" ht="12.75">
      <c r="A13" s="1" t="s">
        <v>13</v>
      </c>
      <c r="B13" s="11">
        <v>7.57</v>
      </c>
      <c r="C13" s="79"/>
    </row>
    <row r="14" spans="1:3" ht="12.75">
      <c r="A14" s="1" t="s">
        <v>14</v>
      </c>
      <c r="B14" s="11">
        <v>16.26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2.37</v>
      </c>
      <c r="C17" s="79"/>
    </row>
    <row r="18" spans="1:3" ht="12.75">
      <c r="A18" t="s">
        <v>2</v>
      </c>
      <c r="B18" s="2">
        <f>SUM(B7:B17)</f>
        <v>113.81000000000002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6.54</v>
      </c>
      <c r="C21" s="79"/>
    </row>
    <row r="22" spans="1:3" ht="12.75">
      <c r="A22" s="1" t="s">
        <v>19</v>
      </c>
      <c r="B22" s="7">
        <v>18.55</v>
      </c>
      <c r="C22" s="79"/>
    </row>
    <row r="23" spans="1:3" ht="12.75">
      <c r="A23" s="1" t="s">
        <v>20</v>
      </c>
      <c r="B23" s="7">
        <v>10.22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73.31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187.12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1.8799999999999955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0.1083904761904762</v>
      </c>
      <c r="C32" s="79"/>
    </row>
    <row r="33" spans="1:3" ht="12.75">
      <c r="A33" t="s">
        <v>23</v>
      </c>
      <c r="B33" s="13">
        <f>B25/B2</f>
        <v>0.06981904761904763</v>
      </c>
      <c r="C33" s="79"/>
    </row>
    <row r="34" spans="1:3" ht="12.75">
      <c r="A34" t="s">
        <v>26</v>
      </c>
      <c r="B34" s="13">
        <f>B27/B2</f>
        <v>0.17820952380952382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2" t="s">
        <v>30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150</v>
      </c>
      <c r="B3" s="10">
        <v>0.219</v>
      </c>
      <c r="C3" s="79"/>
    </row>
    <row r="4" spans="1:3" ht="12.75">
      <c r="A4" t="s">
        <v>27</v>
      </c>
      <c r="B4" s="2">
        <f>B2*B3</f>
        <v>186.15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30</v>
      </c>
      <c r="C7" s="79"/>
    </row>
    <row r="8" spans="1:3" ht="12.75">
      <c r="A8" s="1" t="s">
        <v>9</v>
      </c>
      <c r="B8" s="11">
        <v>18.1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11.22</v>
      </c>
      <c r="C11" s="79"/>
    </row>
    <row r="12" spans="1:3" ht="12.75">
      <c r="A12" s="1" t="s">
        <v>11</v>
      </c>
      <c r="B12" s="11">
        <v>9.3</v>
      </c>
      <c r="C12" s="81" t="s">
        <v>164</v>
      </c>
    </row>
    <row r="13" spans="1:3" ht="12.75">
      <c r="A13" s="1" t="s">
        <v>13</v>
      </c>
      <c r="B13" s="11">
        <v>7.74</v>
      </c>
      <c r="C13" s="79"/>
    </row>
    <row r="14" spans="1:3" ht="12.75">
      <c r="A14" s="1" t="s">
        <v>14</v>
      </c>
      <c r="B14" s="11">
        <v>16.09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</v>
      </c>
      <c r="C17" s="79"/>
    </row>
    <row r="18" spans="1:3" ht="12.75">
      <c r="A18" t="s">
        <v>2</v>
      </c>
      <c r="B18" s="2">
        <f>SUM(B7:B17)</f>
        <v>95.95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6.65</v>
      </c>
      <c r="C21" s="79"/>
    </row>
    <row r="22" spans="1:3" ht="12.75">
      <c r="A22" s="1" t="s">
        <v>19</v>
      </c>
      <c r="B22" s="7">
        <v>18.72</v>
      </c>
      <c r="C22" s="79"/>
    </row>
    <row r="23" spans="1:3" ht="12.75">
      <c r="A23" s="1" t="s">
        <v>20</v>
      </c>
      <c r="B23" s="7">
        <v>10.88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74.25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170.2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15.950000000000017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0.11288235294117648</v>
      </c>
      <c r="C32" s="79"/>
    </row>
    <row r="33" spans="1:3" ht="12.75">
      <c r="A33" t="s">
        <v>23</v>
      </c>
      <c r="B33" s="13">
        <f>B25/B2</f>
        <v>0.08735294117647059</v>
      </c>
      <c r="C33" s="79"/>
    </row>
    <row r="34" spans="1:3" ht="12.75">
      <c r="A34" t="s">
        <v>26</v>
      </c>
      <c r="B34" s="13">
        <f>B27/B2</f>
        <v>0.20023529411764704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150</v>
      </c>
      <c r="B3" s="10">
        <v>0.065</v>
      </c>
      <c r="C3" s="79"/>
    </row>
    <row r="4" spans="1:3" ht="12.75">
      <c r="A4" t="s">
        <v>27</v>
      </c>
      <c r="B4" s="2">
        <f>B2*B3</f>
        <v>91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6.25</v>
      </c>
      <c r="C7" s="79"/>
    </row>
    <row r="8" spans="1:3" ht="12.75">
      <c r="A8" s="1" t="s">
        <v>9</v>
      </c>
      <c r="B8" s="11">
        <v>9.7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16.36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7.98</v>
      </c>
      <c r="C13" s="79"/>
    </row>
    <row r="14" spans="1:3" ht="12.75">
      <c r="A14" s="1" t="s">
        <v>14</v>
      </c>
      <c r="B14" s="11">
        <v>16.28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1.36</v>
      </c>
      <c r="C17" s="79"/>
    </row>
    <row r="18" spans="1:3" ht="12.75">
      <c r="A18" t="s">
        <v>2</v>
      </c>
      <c r="B18" s="2">
        <f>SUM(B7:B17)</f>
        <v>65.43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6.79</v>
      </c>
      <c r="C21" s="79"/>
    </row>
    <row r="22" spans="1:3" ht="12.75">
      <c r="A22" s="1" t="s">
        <v>19</v>
      </c>
      <c r="B22" s="7">
        <v>19.06</v>
      </c>
      <c r="C22" s="79"/>
    </row>
    <row r="23" spans="1:3" ht="12.75">
      <c r="A23" s="1" t="s">
        <v>20</v>
      </c>
      <c r="B23" s="7">
        <v>11.05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74.9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140.33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-49.33000000000001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0.04673571428571429</v>
      </c>
      <c r="C32" s="79"/>
    </row>
    <row r="33" spans="1:3" ht="12.75">
      <c r="A33" t="s">
        <v>23</v>
      </c>
      <c r="B33" s="13">
        <f>B25/B2</f>
        <v>0.053500000000000006</v>
      </c>
      <c r="C33" s="79"/>
    </row>
    <row r="34" spans="1:3" ht="12.75">
      <c r="A34" t="s">
        <v>26</v>
      </c>
      <c r="B34" s="13">
        <f>B27/B2</f>
        <v>0.10023571428571429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147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150</v>
      </c>
      <c r="B3" s="25">
        <v>0.25</v>
      </c>
      <c r="C3" s="79"/>
    </row>
    <row r="4" spans="1:3" ht="12.75">
      <c r="A4" t="s">
        <v>27</v>
      </c>
      <c r="B4" s="2">
        <f>B2*B3</f>
        <v>350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66</v>
      </c>
      <c r="C7" s="79" t="s">
        <v>143</v>
      </c>
    </row>
    <row r="8" spans="1:3" ht="12.75">
      <c r="A8" s="1" t="s">
        <v>9</v>
      </c>
      <c r="B8" s="11">
        <v>35.4</v>
      </c>
      <c r="C8" s="79"/>
    </row>
    <row r="9" spans="1:3" ht="12.75">
      <c r="A9" s="1" t="s">
        <v>24</v>
      </c>
      <c r="B9" s="11">
        <v>36</v>
      </c>
      <c r="C9" s="81" t="s">
        <v>148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7.99</v>
      </c>
      <c r="C11" s="79"/>
    </row>
    <row r="12" spans="1:3" ht="12.75">
      <c r="A12" s="1" t="s">
        <v>11</v>
      </c>
      <c r="B12" s="11">
        <v>17.4</v>
      </c>
      <c r="C12" s="79"/>
    </row>
    <row r="13" spans="1:3" ht="12.75">
      <c r="A13" s="1" t="s">
        <v>13</v>
      </c>
      <c r="B13" s="11">
        <v>10.25</v>
      </c>
      <c r="C13" s="79"/>
    </row>
    <row r="14" spans="1:3" ht="12.75">
      <c r="A14" s="1" t="s">
        <v>14</v>
      </c>
      <c r="B14" s="11">
        <v>22.22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4.32</v>
      </c>
      <c r="C17" s="79"/>
    </row>
    <row r="18" spans="1:3" ht="12.75">
      <c r="A18" t="s">
        <v>2</v>
      </c>
      <c r="B18" s="2">
        <f>SUM(B7:B17)</f>
        <v>207.83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7.75</v>
      </c>
      <c r="C21" s="79"/>
    </row>
    <row r="22" spans="1:3" ht="12.75">
      <c r="A22" s="1" t="s">
        <v>19</v>
      </c>
      <c r="B22" s="7">
        <v>26.72</v>
      </c>
      <c r="C22" s="79"/>
    </row>
    <row r="23" spans="1:3" ht="12.75">
      <c r="A23" s="1" t="s">
        <v>20</v>
      </c>
      <c r="B23" s="7">
        <v>14.41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86.88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294.71000000000004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55.289999999999964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0.14845</v>
      </c>
      <c r="C32" s="79"/>
    </row>
    <row r="33" spans="1:3" ht="12.75">
      <c r="A33" t="s">
        <v>23</v>
      </c>
      <c r="B33" s="13">
        <f>B25/B2</f>
        <v>0.06205714285714285</v>
      </c>
      <c r="C33" s="79"/>
    </row>
    <row r="34" spans="1:3" ht="12.75">
      <c r="A34" t="s">
        <v>26</v>
      </c>
      <c r="B34" s="13">
        <f>B27/B2</f>
        <v>0.2105071428571429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149</v>
      </c>
      <c r="C1" s="52" t="s">
        <v>65</v>
      </c>
      <c r="D1" s="52" t="s">
        <v>121</v>
      </c>
      <c r="E1" s="53" t="s">
        <v>73</v>
      </c>
      <c r="F1" s="52" t="s">
        <v>77</v>
      </c>
      <c r="G1" s="52" t="s">
        <v>78</v>
      </c>
      <c r="H1" s="54" t="s">
        <v>68</v>
      </c>
    </row>
    <row r="2" spans="1:8" ht="12.75">
      <c r="A2" s="55" t="s">
        <v>63</v>
      </c>
      <c r="B2" s="15" t="s">
        <v>64</v>
      </c>
      <c r="C2" s="15" t="s">
        <v>66</v>
      </c>
      <c r="D2" s="46" t="s">
        <v>122</v>
      </c>
      <c r="E2" s="50" t="s">
        <v>74</v>
      </c>
      <c r="F2" s="15" t="s">
        <v>74</v>
      </c>
      <c r="G2" s="15" t="s">
        <v>74</v>
      </c>
      <c r="H2" s="56" t="s">
        <v>67</v>
      </c>
    </row>
    <row r="3" spans="1:8" ht="12.75">
      <c r="A3" s="57" t="s">
        <v>49</v>
      </c>
      <c r="B3" s="47">
        <f>HRSW!B4</f>
        <v>188.28000000000003</v>
      </c>
      <c r="C3" s="47">
        <f>HRSW!B18</f>
        <v>127.74999999999999</v>
      </c>
      <c r="D3" s="16">
        <f>B3-C3</f>
        <v>60.530000000000044</v>
      </c>
      <c r="E3" s="18">
        <v>700</v>
      </c>
      <c r="F3" s="19">
        <f aca="true" t="shared" si="0" ref="F3:F21">B3*E3</f>
        <v>131796.00000000003</v>
      </c>
      <c r="G3" s="19">
        <f aca="true" t="shared" si="1" ref="G3:G21">E3*C3</f>
        <v>89424.99999999999</v>
      </c>
      <c r="H3" s="34">
        <f>F3-G3</f>
        <v>42371.000000000044</v>
      </c>
    </row>
    <row r="4" spans="1:8" ht="12.75">
      <c r="A4" s="57" t="s">
        <v>50</v>
      </c>
      <c r="B4" s="47">
        <f>Durum!B4</f>
        <v>208.6</v>
      </c>
      <c r="C4" s="47">
        <f>Durum!B18</f>
        <v>136.21</v>
      </c>
      <c r="D4" s="16">
        <f aca="true" t="shared" si="2" ref="D4:D21">B4-C4</f>
        <v>72.38999999999999</v>
      </c>
      <c r="E4" s="18">
        <v>700</v>
      </c>
      <c r="F4" s="19">
        <f t="shared" si="0"/>
        <v>146020</v>
      </c>
      <c r="G4" s="19">
        <f t="shared" si="1"/>
        <v>95347</v>
      </c>
      <c r="H4" s="34">
        <f aca="true" t="shared" si="3" ref="H4:H20">F4-G4</f>
        <v>50673</v>
      </c>
    </row>
    <row r="5" spans="1:8" ht="12.75">
      <c r="A5" s="57" t="s">
        <v>51</v>
      </c>
      <c r="B5" s="47">
        <f>Barley!B4</f>
        <v>227.89999999999998</v>
      </c>
      <c r="C5" s="47">
        <f>Barley!B18</f>
        <v>126.71</v>
      </c>
      <c r="D5" s="16">
        <f t="shared" si="2"/>
        <v>101.18999999999998</v>
      </c>
      <c r="E5" s="18">
        <v>400</v>
      </c>
      <c r="F5" s="19">
        <f t="shared" si="0"/>
        <v>91159.99999999999</v>
      </c>
      <c r="G5" s="19">
        <f t="shared" si="1"/>
        <v>50684</v>
      </c>
      <c r="H5" s="34">
        <f t="shared" si="3"/>
        <v>40475.999999999985</v>
      </c>
    </row>
    <row r="6" spans="1:8" ht="12.75">
      <c r="A6" s="57" t="s">
        <v>25</v>
      </c>
      <c r="B6" s="47">
        <f>Corn!B4</f>
        <v>315</v>
      </c>
      <c r="C6" s="47">
        <f>Corn!B18</f>
        <v>210.09</v>
      </c>
      <c r="D6" s="16">
        <f t="shared" si="2"/>
        <v>104.91</v>
      </c>
      <c r="E6" s="18">
        <v>200</v>
      </c>
      <c r="F6" s="19">
        <f t="shared" si="0"/>
        <v>63000</v>
      </c>
      <c r="G6" s="19">
        <f t="shared" si="1"/>
        <v>42018</v>
      </c>
      <c r="H6" s="34">
        <f t="shared" si="3"/>
        <v>20982</v>
      </c>
    </row>
    <row r="7" spans="1:8" ht="12.75">
      <c r="A7" s="57" t="s">
        <v>158</v>
      </c>
      <c r="B7" s="47">
        <f>Soy!B4</f>
        <v>188.39999999999998</v>
      </c>
      <c r="C7" s="47">
        <f>Soy!B18</f>
        <v>133.79999999999998</v>
      </c>
      <c r="D7" s="16">
        <f>B7-C7</f>
        <v>54.599999999999994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7" t="s">
        <v>52</v>
      </c>
      <c r="B8" s="47">
        <f>Oil_SF!B4</f>
        <v>219.96</v>
      </c>
      <c r="C8" s="47">
        <f>Oil_SF!B18</f>
        <v>164.17999999999998</v>
      </c>
      <c r="D8" s="16">
        <f t="shared" si="2"/>
        <v>55.78000000000003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8" t="s">
        <v>86</v>
      </c>
      <c r="B9" s="47">
        <f>Conf_SF!B4</f>
        <v>284.08</v>
      </c>
      <c r="C9" s="47">
        <f>Conf_SF!B18</f>
        <v>199.58</v>
      </c>
      <c r="D9" s="16">
        <f t="shared" si="2"/>
        <v>84.49999999999997</v>
      </c>
      <c r="E9" s="18">
        <v>0</v>
      </c>
      <c r="F9" s="19">
        <f t="shared" si="0"/>
        <v>0</v>
      </c>
      <c r="G9" s="19">
        <f t="shared" si="1"/>
        <v>0</v>
      </c>
      <c r="H9" s="34">
        <f>F9-G9</f>
        <v>0</v>
      </c>
    </row>
    <row r="10" spans="1:8" ht="12.75">
      <c r="A10" s="57" t="s">
        <v>53</v>
      </c>
      <c r="B10" s="47">
        <f>Canola!B4</f>
        <v>217.49999999999997</v>
      </c>
      <c r="C10" s="47">
        <f>Canola!B18</f>
        <v>176.37</v>
      </c>
      <c r="D10" s="16">
        <f t="shared" si="2"/>
        <v>41.12999999999997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54</v>
      </c>
      <c r="B11" s="47">
        <f>Flax!B4</f>
        <v>157.6</v>
      </c>
      <c r="C11" s="47">
        <f>Flax!B18</f>
        <v>94.16000000000001</v>
      </c>
      <c r="D11" s="16">
        <f t="shared" si="2"/>
        <v>63.43999999999998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57</v>
      </c>
      <c r="B12" s="47">
        <f>Peas!B4</f>
        <v>205.44</v>
      </c>
      <c r="C12" s="47">
        <f>Peas!B18</f>
        <v>128.91</v>
      </c>
      <c r="D12" s="16">
        <f t="shared" si="2"/>
        <v>76.53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58</v>
      </c>
      <c r="B13" s="47">
        <f>Oats!B4</f>
        <v>136.2</v>
      </c>
      <c r="C13" s="47">
        <f>Oats!B18</f>
        <v>101.35</v>
      </c>
      <c r="D13" s="16">
        <f t="shared" si="2"/>
        <v>34.849999999999994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7" t="s">
        <v>59</v>
      </c>
      <c r="B14" s="47">
        <f>Lentil!B4</f>
        <v>301.3</v>
      </c>
      <c r="C14" s="47">
        <f>Lentil!B18</f>
        <v>155.45</v>
      </c>
      <c r="D14" s="16">
        <f t="shared" si="2"/>
        <v>145.85000000000002</v>
      </c>
      <c r="E14" s="18">
        <v>400</v>
      </c>
      <c r="F14" s="19">
        <f t="shared" si="0"/>
        <v>120520</v>
      </c>
      <c r="G14" s="19">
        <f t="shared" si="1"/>
        <v>62179.99999999999</v>
      </c>
      <c r="H14" s="34">
        <f t="shared" si="3"/>
        <v>58340.00000000001</v>
      </c>
    </row>
    <row r="15" spans="1:8" ht="12.75">
      <c r="A15" s="57" t="s">
        <v>55</v>
      </c>
      <c r="B15" s="47">
        <f>Mustard!B4</f>
        <v>248</v>
      </c>
      <c r="C15" s="47">
        <f>Mustard!B18</f>
        <v>114.24</v>
      </c>
      <c r="D15" s="16">
        <f t="shared" si="2"/>
        <v>133.76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8" t="s">
        <v>84</v>
      </c>
      <c r="B16" s="47">
        <f>Saffl!B4</f>
        <v>189</v>
      </c>
      <c r="C16" s="47">
        <f>Saffl!B18</f>
        <v>113.81000000000002</v>
      </c>
      <c r="D16" s="16">
        <f t="shared" si="2"/>
        <v>75.18999999999998</v>
      </c>
      <c r="E16" s="18">
        <v>0</v>
      </c>
      <c r="F16" s="19">
        <f t="shared" si="0"/>
        <v>0</v>
      </c>
      <c r="G16" s="19">
        <f t="shared" si="1"/>
        <v>0</v>
      </c>
      <c r="H16" s="34">
        <f>F16-G16</f>
        <v>0</v>
      </c>
    </row>
    <row r="17" spans="1:8" ht="12.75">
      <c r="A17" s="57" t="s">
        <v>56</v>
      </c>
      <c r="B17" s="47">
        <f>Buckwht!B4</f>
        <v>186.15</v>
      </c>
      <c r="C17" s="47">
        <f>Buckwht!B18</f>
        <v>95.95</v>
      </c>
      <c r="D17" s="16">
        <f t="shared" si="2"/>
        <v>90.2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60</v>
      </c>
      <c r="B18" s="47">
        <f>Millet!B4</f>
        <v>91</v>
      </c>
      <c r="C18" s="47">
        <f>Millet!B18</f>
        <v>65.43</v>
      </c>
      <c r="D18" s="16">
        <f t="shared" si="2"/>
        <v>25.569999999999993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61</v>
      </c>
      <c r="B19" s="47">
        <f>HRWW!B4</f>
        <v>190.06</v>
      </c>
      <c r="C19" s="47">
        <f>HRWW!B18</f>
        <v>135.51999999999998</v>
      </c>
      <c r="D19" s="16">
        <f t="shared" si="2"/>
        <v>54.54000000000002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57" t="s">
        <v>62</v>
      </c>
      <c r="B20" s="47">
        <f>Rye!B4</f>
        <v>164.97000000000003</v>
      </c>
      <c r="C20" s="47">
        <f>Rye!B18</f>
        <v>103.56</v>
      </c>
      <c r="D20" s="16">
        <f t="shared" si="2"/>
        <v>61.410000000000025</v>
      </c>
      <c r="E20" s="18">
        <v>0</v>
      </c>
      <c r="F20" s="19">
        <f t="shared" si="0"/>
        <v>0</v>
      </c>
      <c r="G20" s="19">
        <f t="shared" si="1"/>
        <v>0</v>
      </c>
      <c r="H20" s="34">
        <f t="shared" si="3"/>
        <v>0</v>
      </c>
    </row>
    <row r="21" spans="1:8" ht="12.75">
      <c r="A21" s="69" t="s">
        <v>134</v>
      </c>
      <c r="B21" s="47">
        <f>Chickpea!B4</f>
        <v>350</v>
      </c>
      <c r="C21" s="47">
        <f>Chickpea!B18</f>
        <v>207.83</v>
      </c>
      <c r="D21" s="16">
        <f t="shared" si="2"/>
        <v>142.17</v>
      </c>
      <c r="E21" s="18">
        <v>0</v>
      </c>
      <c r="F21" s="19">
        <f t="shared" si="0"/>
        <v>0</v>
      </c>
      <c r="G21" s="19">
        <f t="shared" si="1"/>
        <v>0</v>
      </c>
      <c r="H21" s="34">
        <f>F21-G21</f>
        <v>0</v>
      </c>
    </row>
    <row r="22" spans="1:8" ht="12.75">
      <c r="A22" s="37" t="s">
        <v>79</v>
      </c>
      <c r="B22" s="14"/>
      <c r="C22" s="26"/>
      <c r="D22" s="26"/>
      <c r="E22" s="20">
        <f>SUM(E3:E21)</f>
        <v>2400</v>
      </c>
      <c r="F22" s="20">
        <f>SUM(F3:F21)</f>
        <v>552496</v>
      </c>
      <c r="G22" s="20">
        <f>SUM(G3:G21)</f>
        <v>339654</v>
      </c>
      <c r="H22" s="38">
        <f>SUM(H3:H21)</f>
        <v>212842.00000000003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95" t="s">
        <v>48</v>
      </c>
      <c r="D24" s="95"/>
      <c r="E24" s="95"/>
      <c r="F24" s="3"/>
      <c r="G24" s="3"/>
      <c r="H24" s="3"/>
    </row>
    <row r="25" spans="1:8" ht="12.75">
      <c r="A25" s="59" t="s">
        <v>75</v>
      </c>
      <c r="B25" s="60"/>
      <c r="C25" s="60"/>
      <c r="D25" s="61"/>
      <c r="E25" s="60" t="s">
        <v>76</v>
      </c>
      <c r="F25" s="60"/>
      <c r="G25" s="60"/>
      <c r="H25" s="62"/>
    </row>
    <row r="26" spans="1:8" ht="12.75">
      <c r="A26" s="57" t="s">
        <v>27</v>
      </c>
      <c r="B26" s="4"/>
      <c r="C26" s="19">
        <f>F22</f>
        <v>552496</v>
      </c>
      <c r="D26" s="4"/>
      <c r="E26" s="4" t="s">
        <v>70</v>
      </c>
      <c r="F26" s="4"/>
      <c r="G26" s="63">
        <f>G22</f>
        <v>339654</v>
      </c>
      <c r="H26" s="64"/>
    </row>
    <row r="27" spans="1:8" ht="12.75">
      <c r="A27" s="96" t="s">
        <v>169</v>
      </c>
      <c r="B27" s="92"/>
      <c r="C27" s="70">
        <v>0</v>
      </c>
      <c r="D27" s="71" t="s">
        <v>72</v>
      </c>
      <c r="E27" s="92" t="s">
        <v>123</v>
      </c>
      <c r="F27" s="92"/>
      <c r="G27" s="70">
        <v>48100</v>
      </c>
      <c r="H27" s="72" t="s">
        <v>72</v>
      </c>
    </row>
    <row r="28" spans="1:11" ht="12.75">
      <c r="A28" s="93"/>
      <c r="B28" s="94"/>
      <c r="C28" s="70">
        <v>0</v>
      </c>
      <c r="D28" s="4"/>
      <c r="E28" s="92" t="s">
        <v>69</v>
      </c>
      <c r="F28" s="92"/>
      <c r="G28" s="70">
        <v>91200</v>
      </c>
      <c r="H28" s="66"/>
      <c r="K28" s="73"/>
    </row>
    <row r="29" spans="1:8" ht="12.75">
      <c r="A29" s="93"/>
      <c r="B29" s="94"/>
      <c r="C29" s="70">
        <v>0</v>
      </c>
      <c r="D29" s="4"/>
      <c r="E29" s="92" t="s">
        <v>124</v>
      </c>
      <c r="F29" s="92"/>
      <c r="G29" s="70">
        <v>0</v>
      </c>
      <c r="H29" s="66"/>
    </row>
    <row r="30" spans="1:8" ht="12.75">
      <c r="A30" s="93"/>
      <c r="B30" s="94"/>
      <c r="C30" s="70">
        <v>0</v>
      </c>
      <c r="D30" s="4"/>
      <c r="E30" s="92" t="s">
        <v>71</v>
      </c>
      <c r="F30" s="92"/>
      <c r="G30" s="70">
        <v>0</v>
      </c>
      <c r="H30" s="66"/>
    </row>
    <row r="31" spans="1:8" ht="12.75">
      <c r="A31" s="93"/>
      <c r="B31" s="94"/>
      <c r="C31" s="70">
        <v>0</v>
      </c>
      <c r="D31" s="4"/>
      <c r="E31" s="94" t="s">
        <v>167</v>
      </c>
      <c r="F31" s="94"/>
      <c r="G31" s="70">
        <v>0</v>
      </c>
      <c r="H31" s="66"/>
    </row>
    <row r="32" spans="1:8" ht="12.75">
      <c r="A32" s="93"/>
      <c r="B32" s="94"/>
      <c r="C32" s="70">
        <v>0</v>
      </c>
      <c r="D32" s="4"/>
      <c r="E32" s="94"/>
      <c r="F32" s="94"/>
      <c r="G32" s="70">
        <v>0</v>
      </c>
      <c r="H32" s="66"/>
    </row>
    <row r="33" spans="1:8" ht="12.75">
      <c r="A33" s="93" t="s">
        <v>81</v>
      </c>
      <c r="B33" s="94"/>
      <c r="C33" s="74">
        <v>0</v>
      </c>
      <c r="D33" s="65"/>
      <c r="E33" s="94" t="s">
        <v>80</v>
      </c>
      <c r="F33" s="94"/>
      <c r="G33" s="74">
        <v>13900</v>
      </c>
      <c r="H33" s="66"/>
    </row>
    <row r="34" spans="1:8" ht="12.75">
      <c r="A34" s="57" t="s">
        <v>68</v>
      </c>
      <c r="B34" s="4"/>
      <c r="C34" s="19">
        <f>SUM(C26:C33)</f>
        <v>552496</v>
      </c>
      <c r="D34" s="4"/>
      <c r="E34" s="4" t="s">
        <v>68</v>
      </c>
      <c r="F34" s="4"/>
      <c r="G34" s="32">
        <f>SUM(G26:G33)</f>
        <v>492854</v>
      </c>
      <c r="H34" s="64"/>
    </row>
    <row r="35" spans="1:8" ht="12.75">
      <c r="A35" s="67" t="s">
        <v>125</v>
      </c>
      <c r="B35" s="3"/>
      <c r="C35" s="3"/>
      <c r="D35" s="3"/>
      <c r="E35" s="3"/>
      <c r="F35" s="3"/>
      <c r="G35" s="75">
        <f>C34-G34</f>
        <v>59642</v>
      </c>
      <c r="H35" s="68"/>
    </row>
    <row r="36" ht="12.75">
      <c r="G36" s="6"/>
    </row>
    <row r="37" spans="1:8" ht="12.75">
      <c r="A37" s="78" t="s">
        <v>144</v>
      </c>
      <c r="B37" s="89"/>
      <c r="C37" s="89"/>
      <c r="D37" s="89"/>
      <c r="E37" s="89"/>
      <c r="F37" s="76" t="s">
        <v>135</v>
      </c>
      <c r="G37" s="90"/>
      <c r="H37" s="90"/>
    </row>
    <row r="38" spans="3:6" ht="12.75">
      <c r="C38" s="77"/>
      <c r="D38" s="77"/>
      <c r="E38" s="77"/>
      <c r="F38" s="77"/>
    </row>
    <row r="39" spans="1:12" ht="12.75">
      <c r="A39" t="s">
        <v>30</v>
      </c>
      <c r="B39" s="91" t="s">
        <v>136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1" ht="12.75">
      <c r="A41" t="s">
        <v>126</v>
      </c>
    </row>
    <row r="42" spans="1:12" ht="12.75">
      <c r="A42" s="29" t="s">
        <v>87</v>
      </c>
      <c r="B42" s="30" t="s">
        <v>88</v>
      </c>
      <c r="C42" s="30" t="s">
        <v>89</v>
      </c>
      <c r="D42" s="30" t="s">
        <v>90</v>
      </c>
      <c r="E42" s="30" t="s">
        <v>91</v>
      </c>
      <c r="F42" s="30" t="s">
        <v>92</v>
      </c>
      <c r="G42" s="30" t="s">
        <v>93</v>
      </c>
      <c r="H42" s="30" t="s">
        <v>94</v>
      </c>
      <c r="I42" s="30" t="s">
        <v>95</v>
      </c>
      <c r="J42" s="30" t="s">
        <v>96</v>
      </c>
      <c r="K42" s="30" t="s">
        <v>97</v>
      </c>
      <c r="L42" s="31" t="s">
        <v>98</v>
      </c>
    </row>
    <row r="43" spans="1:12" ht="12.75">
      <c r="A43" s="57" t="s">
        <v>49</v>
      </c>
      <c r="B43" s="32">
        <f>$E3*HRSW!$B7</f>
        <v>9387</v>
      </c>
      <c r="C43" s="32">
        <f>$E3*HRSW!$B8</f>
        <v>17640</v>
      </c>
      <c r="D43" s="32">
        <f>$E3*HRSW!$B9</f>
        <v>3500</v>
      </c>
      <c r="E43" s="32">
        <f>$E3*HRSW!$B10</f>
        <v>0</v>
      </c>
      <c r="F43" s="32">
        <f>$E3*HRSW!$B11</f>
        <v>28742</v>
      </c>
      <c r="G43" s="32">
        <f>$E3*HRSW!$B12</f>
        <v>6860.000000000001</v>
      </c>
      <c r="H43" s="32">
        <f>$E3*HRSW!$B13</f>
        <v>5243</v>
      </c>
      <c r="I43" s="32">
        <f>$E3*HRSW!$B14</f>
        <v>10941</v>
      </c>
      <c r="J43" s="32">
        <f>$E3*HRSW!$B15</f>
        <v>0</v>
      </c>
      <c r="K43" s="32">
        <f>$E3*HRSW!$B16</f>
        <v>5250</v>
      </c>
      <c r="L43" s="33">
        <f>$E3*HRSW!$B17</f>
        <v>1862</v>
      </c>
    </row>
    <row r="44" spans="1:12" ht="12.75">
      <c r="A44" s="57" t="s">
        <v>50</v>
      </c>
      <c r="B44" s="19">
        <f>$E4*Durum!$B7</f>
        <v>15316</v>
      </c>
      <c r="C44" s="19">
        <f>$E4*Durum!$B8</f>
        <v>17640</v>
      </c>
      <c r="D44" s="19">
        <f>$E4*Durum!$B9</f>
        <v>3500</v>
      </c>
      <c r="E44" s="19">
        <f>$E4*Durum!$B10</f>
        <v>0</v>
      </c>
      <c r="F44" s="19">
        <f>$E4*Durum!$B11</f>
        <v>27671</v>
      </c>
      <c r="G44" s="19">
        <f>$E4*Durum!$B12</f>
        <v>7839.999999999999</v>
      </c>
      <c r="H44" s="19">
        <f>$E4*Durum!$B13</f>
        <v>5222</v>
      </c>
      <c r="I44" s="19">
        <f>$E4*Durum!$B14</f>
        <v>10927</v>
      </c>
      <c r="J44" s="19">
        <f>$E4*Durum!$B15</f>
        <v>0</v>
      </c>
      <c r="K44" s="19">
        <f>$E4*Durum!$B16</f>
        <v>5250</v>
      </c>
      <c r="L44" s="34">
        <f>$E4*Durum!$B17</f>
        <v>1981</v>
      </c>
    </row>
    <row r="45" spans="1:12" ht="12.75">
      <c r="A45" s="57" t="s">
        <v>51</v>
      </c>
      <c r="B45" s="19">
        <f>$E5*Barley!$B7</f>
        <v>4592</v>
      </c>
      <c r="C45" s="19">
        <f>$E5*Barley!$B8</f>
        <v>9480</v>
      </c>
      <c r="D45" s="19">
        <f>$E5*Barley!$B9</f>
        <v>2000</v>
      </c>
      <c r="E45" s="19">
        <f>$E5*Barley!$B10</f>
        <v>0</v>
      </c>
      <c r="F45" s="19">
        <f>$E5*Barley!$B11</f>
        <v>14391.999999999998</v>
      </c>
      <c r="G45" s="19">
        <f>$E5*Barley!$B12</f>
        <v>6600</v>
      </c>
      <c r="H45" s="19">
        <f>$E5*Barley!$B13</f>
        <v>3176</v>
      </c>
      <c r="I45" s="19">
        <f>$E5*Barley!$B14</f>
        <v>6388</v>
      </c>
      <c r="J45" s="19">
        <f>$E5*Barley!$B15</f>
        <v>0</v>
      </c>
      <c r="K45" s="19">
        <f>$E5*Barley!$B16</f>
        <v>3000</v>
      </c>
      <c r="L45" s="34">
        <f>$E5*Barley!$B17</f>
        <v>1056</v>
      </c>
    </row>
    <row r="46" spans="1:12" ht="12.75">
      <c r="A46" s="57" t="s">
        <v>25</v>
      </c>
      <c r="B46" s="19">
        <f>$E6*Corn!$B7</f>
        <v>12420</v>
      </c>
      <c r="C46" s="19">
        <f>$E6*Corn!$B8</f>
        <v>4200</v>
      </c>
      <c r="D46" s="19">
        <f>$E6*Corn!$B9</f>
        <v>0</v>
      </c>
      <c r="E46" s="19">
        <f>$E6*Corn!$B10</f>
        <v>0</v>
      </c>
      <c r="F46" s="19">
        <f>$E6*Corn!$B11</f>
        <v>11108</v>
      </c>
      <c r="G46" s="19">
        <f>$E6*Corn!$B12</f>
        <v>2740</v>
      </c>
      <c r="H46" s="19">
        <f>$E6*Corn!$B13</f>
        <v>1866</v>
      </c>
      <c r="I46" s="19">
        <f>$E6*Corn!$B14</f>
        <v>3529.9999999999995</v>
      </c>
      <c r="J46" s="19">
        <f>$E6*Corn!$B15</f>
        <v>3779.9999999999995</v>
      </c>
      <c r="K46" s="19">
        <f>$E6*Corn!$B16</f>
        <v>1500</v>
      </c>
      <c r="L46" s="34">
        <f>$E6*Corn!$B17</f>
        <v>874</v>
      </c>
    </row>
    <row r="47" spans="1:12" ht="12.75">
      <c r="A47" s="57" t="s">
        <v>158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7" t="s">
        <v>52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8" t="s">
        <v>86</v>
      </c>
      <c r="B49" s="19">
        <f>$E9*Conf_SF!$B$7</f>
        <v>0</v>
      </c>
      <c r="C49" s="19">
        <f>$E9*Conf_SF!$B$8</f>
        <v>0</v>
      </c>
      <c r="D49" s="19">
        <f>$E9*Conf_SF!$B$9</f>
        <v>0</v>
      </c>
      <c r="E49" s="19">
        <f>$E9*Conf_SF!$B$10</f>
        <v>0</v>
      </c>
      <c r="F49" s="19">
        <f>$E9*Conf_SF!$B$11</f>
        <v>0</v>
      </c>
      <c r="G49" s="19">
        <f>$E9*Conf_SF!$B$12</f>
        <v>0</v>
      </c>
      <c r="H49" s="19">
        <f>$E9*Conf_SF!$B$13</f>
        <v>0</v>
      </c>
      <c r="I49" s="19">
        <f>$E9*Conf_SF!$B$14</f>
        <v>0</v>
      </c>
      <c r="J49" s="19">
        <f>$E9*Conf_SF!$B$15</f>
        <v>0</v>
      </c>
      <c r="K49" s="19">
        <f>$E9*Conf_SF!$B$16</f>
        <v>0</v>
      </c>
      <c r="L49" s="34">
        <f>$E9*Conf_SF!$B$17</f>
        <v>0</v>
      </c>
    </row>
    <row r="50" spans="1:12" ht="12.75">
      <c r="A50" s="57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4">
        <f>$E10*Canola!$B$17</f>
        <v>0</v>
      </c>
    </row>
    <row r="51" spans="1:12" ht="12.75">
      <c r="A51" s="57" t="s">
        <v>54</v>
      </c>
      <c r="B51" s="19">
        <f>$E11*Flax!$B$7</f>
        <v>0</v>
      </c>
      <c r="C51" s="19">
        <f>$E11*Flax!$B$8</f>
        <v>0</v>
      </c>
      <c r="D51" s="19">
        <f>$E11*Flax!$B$9</f>
        <v>0</v>
      </c>
      <c r="E51" s="19">
        <f>$E11*Flax!$B$10</f>
        <v>0</v>
      </c>
      <c r="F51" s="19">
        <f>$E11*Flax!$B$11</f>
        <v>0</v>
      </c>
      <c r="G51" s="19">
        <f>$E11*Flax!$B$12</f>
        <v>0</v>
      </c>
      <c r="H51" s="19">
        <f>$E11*Flax!$B$13</f>
        <v>0</v>
      </c>
      <c r="I51" s="19">
        <f>$E11*Flax!$B$14</f>
        <v>0</v>
      </c>
      <c r="J51" s="19">
        <f>$E11*Flax!$B$15</f>
        <v>0</v>
      </c>
      <c r="K51" s="19">
        <f>$E11*Flax!$B$16</f>
        <v>0</v>
      </c>
      <c r="L51" s="34">
        <f>$E11*Flax!$B$17</f>
        <v>0</v>
      </c>
    </row>
    <row r="52" spans="1:12" ht="12.75">
      <c r="A52" s="57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4">
        <f>$E12*Peas!$B$17</f>
        <v>0</v>
      </c>
    </row>
    <row r="53" spans="1:12" ht="12.75">
      <c r="A53" s="57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4">
        <f>$E13*Oats!$B$17</f>
        <v>0</v>
      </c>
    </row>
    <row r="54" spans="1:12" ht="12.75">
      <c r="A54" s="57" t="s">
        <v>59</v>
      </c>
      <c r="B54" s="19">
        <f>$E14*Lentil!$B$7</f>
        <v>15400</v>
      </c>
      <c r="C54" s="19">
        <f>$E14*Lentil!$B$8</f>
        <v>13840</v>
      </c>
      <c r="D54" s="19">
        <f>$E14*Lentil!$B$9</f>
        <v>6400</v>
      </c>
      <c r="E54" s="19">
        <f>$E14*Lentil!$B$10</f>
        <v>0</v>
      </c>
      <c r="F54" s="19">
        <f>$E14*Lentil!$B$11</f>
        <v>1828</v>
      </c>
      <c r="G54" s="19">
        <f>$E14*Lentil!$B$12</f>
        <v>8560</v>
      </c>
      <c r="H54" s="19">
        <f>$E14*Lentil!$B$13</f>
        <v>3572</v>
      </c>
      <c r="I54" s="19">
        <f>$E14*Lentil!$B$14</f>
        <v>7588</v>
      </c>
      <c r="J54" s="19">
        <f>$E14*Lentil!$B$15</f>
        <v>0</v>
      </c>
      <c r="K54" s="19">
        <f>$E14*Lentil!$B$16</f>
        <v>3700</v>
      </c>
      <c r="L54" s="34">
        <f>$E14*Lentil!$B$17</f>
        <v>1292</v>
      </c>
    </row>
    <row r="55" spans="1:12" ht="12.75">
      <c r="A55" s="57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4">
        <f>$E15*Mustard!$B$17</f>
        <v>0</v>
      </c>
    </row>
    <row r="56" spans="1:12" ht="12.75">
      <c r="A56" s="58" t="s">
        <v>84</v>
      </c>
      <c r="B56" s="35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4">
        <f>$E16*Saffl!$B$17</f>
        <v>0</v>
      </c>
    </row>
    <row r="57" spans="1:12" ht="12.75">
      <c r="A57" s="57" t="s">
        <v>56</v>
      </c>
      <c r="B57" s="35">
        <f>$E17*Buckwht!$B$7</f>
        <v>0</v>
      </c>
      <c r="C57" s="35">
        <f>$E17*Buckwht!$B$8</f>
        <v>0</v>
      </c>
      <c r="D57" s="35">
        <f>$E17*Buckwht!$B$9</f>
        <v>0</v>
      </c>
      <c r="E57" s="35">
        <f>$E17*Buckwht!$B$10</f>
        <v>0</v>
      </c>
      <c r="F57" s="35">
        <f>$E17*Buckwht!$B$11</f>
        <v>0</v>
      </c>
      <c r="G57" s="35">
        <f>$E17*Buckwht!$B$12</f>
        <v>0</v>
      </c>
      <c r="H57" s="35">
        <f>$E17*Buckwht!$B$13</f>
        <v>0</v>
      </c>
      <c r="I57" s="35">
        <f>$E17*Buckwht!$B$14</f>
        <v>0</v>
      </c>
      <c r="J57" s="35">
        <f>$E17*Buckwht!$B$15</f>
        <v>0</v>
      </c>
      <c r="K57" s="35">
        <f>$E17*Buckwht!$B$16</f>
        <v>0</v>
      </c>
      <c r="L57" s="36">
        <f>$E17*Buckwht!$B$17</f>
        <v>0</v>
      </c>
    </row>
    <row r="58" spans="1:12" ht="12.75">
      <c r="A58" s="57" t="s">
        <v>60</v>
      </c>
      <c r="B58" s="35">
        <f>$E18*Millet!$B$7</f>
        <v>0</v>
      </c>
      <c r="C58" s="35">
        <f>$E18*Millet!$B$8</f>
        <v>0</v>
      </c>
      <c r="D58" s="35">
        <f>$E18*Millet!$B$9</f>
        <v>0</v>
      </c>
      <c r="E58" s="35">
        <f>$E18*Millet!$B$10</f>
        <v>0</v>
      </c>
      <c r="F58" s="35">
        <f>$E18*Millet!$B$11</f>
        <v>0</v>
      </c>
      <c r="G58" s="35">
        <f>$E18*Millet!$B$12</f>
        <v>0</v>
      </c>
      <c r="H58" s="35">
        <f>$E18*Millet!$B$13</f>
        <v>0</v>
      </c>
      <c r="I58" s="35">
        <f>$E18*Millet!$B$14</f>
        <v>0</v>
      </c>
      <c r="J58" s="35">
        <f>$E18*Millet!$B$15</f>
        <v>0</v>
      </c>
      <c r="K58" s="35">
        <f>$E18*Millet!$B$16</f>
        <v>0</v>
      </c>
      <c r="L58" s="36">
        <f>$E18*Millet!$B$17</f>
        <v>0</v>
      </c>
    </row>
    <row r="59" spans="1:12" ht="12.75">
      <c r="A59" s="57" t="s">
        <v>61</v>
      </c>
      <c r="B59" s="35">
        <f>$E19*HRWW!$B$7</f>
        <v>0</v>
      </c>
      <c r="C59" s="35">
        <f>$E19*HRWW!$B$8</f>
        <v>0</v>
      </c>
      <c r="D59" s="35">
        <f>$E19*HRWW!$B$9</f>
        <v>0</v>
      </c>
      <c r="E59" s="35">
        <f>$E19*HRWW!$B$10</f>
        <v>0</v>
      </c>
      <c r="F59" s="35">
        <f>$E19*HRWW!$B$11</f>
        <v>0</v>
      </c>
      <c r="G59" s="35">
        <f>$E19*HRWW!$B$12</f>
        <v>0</v>
      </c>
      <c r="H59" s="35">
        <f>$E19*HRWW!$B$13</f>
        <v>0</v>
      </c>
      <c r="I59" s="35">
        <f>$E19*HRWW!$B$14</f>
        <v>0</v>
      </c>
      <c r="J59" s="35">
        <f>$E19*HRWW!$B$15</f>
        <v>0</v>
      </c>
      <c r="K59" s="35">
        <f>$E19*HRWW!$B$16</f>
        <v>0</v>
      </c>
      <c r="L59" s="36">
        <f>$E19*HRWW!$B$17</f>
        <v>0</v>
      </c>
    </row>
    <row r="60" spans="1:12" ht="12.75">
      <c r="A60" s="57" t="s">
        <v>62</v>
      </c>
      <c r="B60" s="35">
        <f>$E20*Rye!$B$7</f>
        <v>0</v>
      </c>
      <c r="C60" s="35">
        <f>$E20*Rye!$B$8</f>
        <v>0</v>
      </c>
      <c r="D60" s="35">
        <f>$E20*Rye!$B$9</f>
        <v>0</v>
      </c>
      <c r="E60" s="35">
        <f>$E20*Rye!$B$10</f>
        <v>0</v>
      </c>
      <c r="F60" s="35">
        <f>$E20*Rye!$B$11</f>
        <v>0</v>
      </c>
      <c r="G60" s="35">
        <f>$E20*Rye!$B$12</f>
        <v>0</v>
      </c>
      <c r="H60" s="35">
        <f>$E20*Rye!$B$13</f>
        <v>0</v>
      </c>
      <c r="I60" s="35">
        <f>$E20*Rye!$B$14</f>
        <v>0</v>
      </c>
      <c r="J60" s="35">
        <f>$E20*Rye!$B$15</f>
        <v>0</v>
      </c>
      <c r="K60" s="35">
        <f>$E20*Rye!$B$16</f>
        <v>0</v>
      </c>
      <c r="L60" s="36">
        <f>$E20*Rye!$B$17</f>
        <v>0</v>
      </c>
    </row>
    <row r="61" spans="1:12" ht="12.75">
      <c r="A61" s="58" t="s">
        <v>82</v>
      </c>
      <c r="B61" s="35">
        <f>$E21*Chickpea!$B$7</f>
        <v>0</v>
      </c>
      <c r="C61" s="35">
        <f>$E21*Chickpea!$B$8</f>
        <v>0</v>
      </c>
      <c r="D61" s="35">
        <f>$E21*Chickpea!$B$9</f>
        <v>0</v>
      </c>
      <c r="E61" s="35">
        <f>$E21*Chickpea!$B$10</f>
        <v>0</v>
      </c>
      <c r="F61" s="35">
        <f>$E21*Chickpea!$B$11</f>
        <v>0</v>
      </c>
      <c r="G61" s="35">
        <f>$E21*Chickpea!$B$12</f>
        <v>0</v>
      </c>
      <c r="H61" s="35">
        <f>$E21*Chickpea!$B$13</f>
        <v>0</v>
      </c>
      <c r="I61" s="35">
        <f>$E21*Chickpea!$B$14</f>
        <v>0</v>
      </c>
      <c r="J61" s="35">
        <f>$E21*Chickpea!$B$15</f>
        <v>0</v>
      </c>
      <c r="K61" s="35">
        <f>$E21*Chickpea!$B$16</f>
        <v>0</v>
      </c>
      <c r="L61" s="36">
        <f>$E21*Chickpea!$B$17</f>
        <v>0</v>
      </c>
    </row>
    <row r="62" spans="1:12" ht="12.75">
      <c r="A62" s="37" t="s">
        <v>79</v>
      </c>
      <c r="B62" s="20">
        <f>SUM(B43:B61)</f>
        <v>57115</v>
      </c>
      <c r="C62" s="20">
        <f aca="true" t="shared" si="4" ref="C62:L62">SUM(C43:C61)</f>
        <v>62800</v>
      </c>
      <c r="D62" s="20">
        <f t="shared" si="4"/>
        <v>15400</v>
      </c>
      <c r="E62" s="20">
        <f t="shared" si="4"/>
        <v>0</v>
      </c>
      <c r="F62" s="20">
        <f t="shared" si="4"/>
        <v>83741</v>
      </c>
      <c r="G62" s="20">
        <f t="shared" si="4"/>
        <v>32600</v>
      </c>
      <c r="H62" s="20">
        <f t="shared" si="4"/>
        <v>19079</v>
      </c>
      <c r="I62" s="20">
        <f t="shared" si="4"/>
        <v>39374</v>
      </c>
      <c r="J62" s="20">
        <f t="shared" si="4"/>
        <v>3779.9999999999995</v>
      </c>
      <c r="K62" s="20">
        <f t="shared" si="4"/>
        <v>18700</v>
      </c>
      <c r="L62" s="38">
        <f t="shared" si="4"/>
        <v>7065</v>
      </c>
    </row>
    <row r="63" spans="1:12" ht="12.75">
      <c r="A63" s="37" t="s">
        <v>99</v>
      </c>
      <c r="B63" s="20"/>
      <c r="C63" s="38"/>
      <c r="D63" s="39">
        <f>SUM(B62:L62)</f>
        <v>339654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A30:B30"/>
    <mergeCell ref="C24:E24"/>
    <mergeCell ref="A27:B27"/>
    <mergeCell ref="E27:F27"/>
    <mergeCell ref="A28:B28"/>
    <mergeCell ref="E28:F28"/>
    <mergeCell ref="A29:B29"/>
    <mergeCell ref="E29:F29"/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2" t="s">
        <v>30</v>
      </c>
    </row>
    <row r="2" spans="1:3" ht="12.75">
      <c r="A2" t="s">
        <v>28</v>
      </c>
      <c r="B2" s="9">
        <v>43</v>
      </c>
      <c r="C2" s="79"/>
    </row>
    <row r="3" spans="1:3" ht="12.75">
      <c r="A3" t="s">
        <v>150</v>
      </c>
      <c r="B3" s="12">
        <v>4.42</v>
      </c>
      <c r="C3" s="79"/>
    </row>
    <row r="4" spans="1:3" ht="12.75">
      <c r="A4" t="s">
        <v>27</v>
      </c>
      <c r="B4" s="2">
        <f>B2*B3</f>
        <v>190.06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8.5</v>
      </c>
      <c r="C7" s="79"/>
    </row>
    <row r="8" spans="1:3" ht="12.75">
      <c r="A8" s="1" t="s">
        <v>9</v>
      </c>
      <c r="B8" s="11">
        <v>22.4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51.76</v>
      </c>
      <c r="C11" s="79"/>
    </row>
    <row r="12" spans="1:3" ht="12.75">
      <c r="A12" s="1" t="s">
        <v>11</v>
      </c>
      <c r="B12" s="11">
        <v>10.2</v>
      </c>
      <c r="C12" s="79"/>
    </row>
    <row r="13" spans="1:3" ht="12.75">
      <c r="A13" s="1" t="s">
        <v>13</v>
      </c>
      <c r="B13" s="11">
        <v>7.54</v>
      </c>
      <c r="C13" s="79"/>
    </row>
    <row r="14" spans="1:3" ht="12.75">
      <c r="A14" s="1" t="s">
        <v>14</v>
      </c>
      <c r="B14" s="11">
        <v>15.8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2.82</v>
      </c>
      <c r="C17" s="79"/>
    </row>
    <row r="18" spans="1:3" ht="12.75">
      <c r="A18" t="s">
        <v>2</v>
      </c>
      <c r="B18" s="2">
        <f>SUM(B7:B17)</f>
        <v>135.51999999999998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6.55</v>
      </c>
      <c r="C21" s="79"/>
    </row>
    <row r="22" spans="1:3" ht="12.75">
      <c r="A22" s="1" t="s">
        <v>19</v>
      </c>
      <c r="B22" s="7">
        <v>18.23</v>
      </c>
      <c r="C22" s="79"/>
    </row>
    <row r="23" spans="1:3" ht="12.75">
      <c r="A23" s="1" t="s">
        <v>20</v>
      </c>
      <c r="B23" s="7">
        <v>9.73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72.51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208.02999999999997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-17.96999999999997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3.151627906976744</v>
      </c>
      <c r="C32" s="79"/>
    </row>
    <row r="33" spans="1:3" ht="12.75">
      <c r="A33" t="s">
        <v>23</v>
      </c>
      <c r="B33" s="2">
        <f>B25/B2</f>
        <v>1.686279069767442</v>
      </c>
      <c r="C33" s="79"/>
    </row>
    <row r="34" spans="1:3" ht="12.75">
      <c r="A34" t="s">
        <v>26</v>
      </c>
      <c r="B34" s="2">
        <f>B27/B2</f>
        <v>4.837906976744185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82" t="s">
        <v>30</v>
      </c>
    </row>
    <row r="2" spans="1:3" ht="12.75">
      <c r="A2" t="s">
        <v>28</v>
      </c>
      <c r="B2" s="9">
        <v>39</v>
      </c>
      <c r="C2" s="79"/>
    </row>
    <row r="3" spans="1:3" ht="12.75">
      <c r="A3" t="s">
        <v>29</v>
      </c>
      <c r="B3" s="10">
        <v>4.23</v>
      </c>
      <c r="C3" s="79"/>
    </row>
    <row r="4" spans="1:3" ht="12.75">
      <c r="A4" t="s">
        <v>27</v>
      </c>
      <c r="B4" s="2">
        <f>B2*B3</f>
        <v>164.97000000000003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9.6</v>
      </c>
      <c r="C7" s="79"/>
    </row>
    <row r="8" spans="1:3" ht="12.75">
      <c r="A8" s="1" t="s">
        <v>9</v>
      </c>
      <c r="B8" s="11">
        <v>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45.65</v>
      </c>
      <c r="C11" s="79"/>
    </row>
    <row r="12" spans="1:3" ht="12.75">
      <c r="A12" s="1" t="s">
        <v>11</v>
      </c>
      <c r="B12" s="11">
        <v>10</v>
      </c>
      <c r="C12" s="79"/>
    </row>
    <row r="13" spans="1:3" ht="12.75">
      <c r="A13" s="1" t="s">
        <v>13</v>
      </c>
      <c r="B13" s="11">
        <v>7.27</v>
      </c>
      <c r="C13" s="79"/>
    </row>
    <row r="14" spans="1:3" ht="12.75">
      <c r="A14" s="1" t="s">
        <v>14</v>
      </c>
      <c r="B14" s="11">
        <v>14.89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2.15</v>
      </c>
      <c r="C17" s="79"/>
    </row>
    <row r="18" spans="1:3" ht="12.75">
      <c r="A18" t="s">
        <v>2</v>
      </c>
      <c r="B18" s="2">
        <f>SUM(B7:B17)</f>
        <v>103.56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6.42</v>
      </c>
      <c r="C21" s="79"/>
    </row>
    <row r="22" spans="1:3" ht="12.75">
      <c r="A22" s="1" t="s">
        <v>19</v>
      </c>
      <c r="B22" s="7">
        <v>17.66</v>
      </c>
      <c r="C22" s="79"/>
    </row>
    <row r="23" spans="1:3" ht="12.75">
      <c r="A23" s="1" t="s">
        <v>20</v>
      </c>
      <c r="B23" s="7">
        <v>9.45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71.53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175.09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-10.119999999999976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2.6553846153846155</v>
      </c>
      <c r="C32" s="79"/>
    </row>
    <row r="33" spans="1:3" ht="12.75">
      <c r="A33" t="s">
        <v>23</v>
      </c>
      <c r="B33" s="2">
        <f>B25/B2</f>
        <v>1.8341025641025641</v>
      </c>
      <c r="C33" s="79"/>
    </row>
    <row r="34" spans="1:3" ht="12.75">
      <c r="A34" t="s">
        <v>26</v>
      </c>
      <c r="B34" s="2">
        <f>B27/B2</f>
        <v>4.489487179487179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80" t="s">
        <v>30</v>
      </c>
    </row>
    <row r="2" spans="1:3" ht="12.75">
      <c r="A2" t="s">
        <v>28</v>
      </c>
      <c r="B2" s="9">
        <v>36</v>
      </c>
      <c r="C2" s="79"/>
    </row>
    <row r="3" spans="1:3" ht="12.75">
      <c r="A3" t="s">
        <v>150</v>
      </c>
      <c r="B3" s="10">
        <v>5.23</v>
      </c>
      <c r="C3" s="79"/>
    </row>
    <row r="4" spans="1:3" ht="12.75">
      <c r="A4" t="s">
        <v>27</v>
      </c>
      <c r="B4">
        <f>B2*B3</f>
        <v>188.28000000000003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13.41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</v>
      </c>
      <c r="C9" s="81" t="s">
        <v>137</v>
      </c>
    </row>
    <row r="10" spans="1:3" ht="12.75">
      <c r="A10" s="1" t="s">
        <v>10</v>
      </c>
      <c r="B10" s="11">
        <v>0</v>
      </c>
      <c r="C10" s="81" t="s">
        <v>138</v>
      </c>
    </row>
    <row r="11" spans="1:3" ht="12.75">
      <c r="A11" s="1" t="s">
        <v>12</v>
      </c>
      <c r="B11" s="11">
        <v>41.06</v>
      </c>
      <c r="C11" s="79"/>
    </row>
    <row r="12" spans="1:3" ht="12.75">
      <c r="A12" s="1" t="s">
        <v>11</v>
      </c>
      <c r="B12" s="11">
        <v>9.8</v>
      </c>
      <c r="C12" s="79"/>
    </row>
    <row r="13" spans="1:3" ht="12.75">
      <c r="A13" s="1" t="s">
        <v>13</v>
      </c>
      <c r="B13" s="11">
        <v>7.49</v>
      </c>
      <c r="C13" s="79"/>
    </row>
    <row r="14" spans="1:3" ht="12.75">
      <c r="A14" s="1" t="s">
        <v>14</v>
      </c>
      <c r="B14" s="11">
        <v>15.63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2.66</v>
      </c>
      <c r="C17" s="79"/>
    </row>
    <row r="18" spans="1:3" ht="12.75">
      <c r="A18" t="s">
        <v>2</v>
      </c>
      <c r="B18" s="2">
        <f>SUM(B7:B17)</f>
        <v>127.74999999999999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6.52</v>
      </c>
      <c r="C21" s="79"/>
    </row>
    <row r="22" spans="1:3" ht="12.75">
      <c r="A22" s="1" t="s">
        <v>19</v>
      </c>
      <c r="B22" s="7">
        <v>18.2</v>
      </c>
      <c r="C22" s="79"/>
    </row>
    <row r="23" spans="1:3" ht="12.75">
      <c r="A23" s="1" t="s">
        <v>20</v>
      </c>
      <c r="B23" s="7">
        <v>9.88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72.6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200.34999999999997</v>
      </c>
      <c r="C27" s="79"/>
    </row>
    <row r="28" spans="2:3" ht="12.75" customHeight="1">
      <c r="B28" s="2"/>
      <c r="C28" s="79"/>
    </row>
    <row r="29" spans="1:3" ht="12.75">
      <c r="A29" t="s">
        <v>32</v>
      </c>
      <c r="B29" s="2">
        <f>B4-B27</f>
        <v>-12.069999999999936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3.5486111111111107</v>
      </c>
      <c r="C32" s="79"/>
    </row>
    <row r="33" spans="1:3" ht="12.75">
      <c r="A33" t="s">
        <v>23</v>
      </c>
      <c r="B33" s="2">
        <f>B25/B2</f>
        <v>2.0166666666666666</v>
      </c>
      <c r="C33" s="79"/>
    </row>
    <row r="34" spans="1:3" ht="12.75">
      <c r="A34" t="s">
        <v>26</v>
      </c>
      <c r="B34" s="2">
        <f>B27/B2</f>
        <v>5.565277777777776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0" t="s">
        <v>30</v>
      </c>
    </row>
    <row r="2" spans="1:3" ht="12.75">
      <c r="A2" t="s">
        <v>28</v>
      </c>
      <c r="B2" s="9">
        <v>35</v>
      </c>
      <c r="C2" s="79"/>
    </row>
    <row r="3" spans="1:3" ht="12.75">
      <c r="A3" t="s">
        <v>150</v>
      </c>
      <c r="B3" s="12">
        <v>5.96</v>
      </c>
      <c r="C3" s="79" t="s">
        <v>159</v>
      </c>
    </row>
    <row r="4" spans="1:3" ht="12.75">
      <c r="A4" t="s">
        <v>27</v>
      </c>
      <c r="B4" s="2">
        <f>B2*B3</f>
        <v>208.6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21.88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</v>
      </c>
      <c r="C9" s="81" t="s">
        <v>137</v>
      </c>
    </row>
    <row r="10" spans="1:3" ht="12.75">
      <c r="A10" s="1" t="s">
        <v>10</v>
      </c>
      <c r="B10" s="11">
        <v>0</v>
      </c>
      <c r="C10" s="81" t="s">
        <v>138</v>
      </c>
    </row>
    <row r="11" spans="1:3" ht="12.75">
      <c r="A11" s="1" t="s">
        <v>12</v>
      </c>
      <c r="B11" s="11">
        <v>39.53</v>
      </c>
      <c r="C11" s="79"/>
    </row>
    <row r="12" spans="1:3" ht="12.75">
      <c r="A12" s="1" t="s">
        <v>11</v>
      </c>
      <c r="B12" s="11">
        <v>11.2</v>
      </c>
      <c r="C12" s="79"/>
    </row>
    <row r="13" spans="1:3" ht="12.75">
      <c r="A13" s="1" t="s">
        <v>13</v>
      </c>
      <c r="B13" s="11">
        <v>7.46</v>
      </c>
      <c r="C13" s="79"/>
    </row>
    <row r="14" spans="1:3" ht="12.75">
      <c r="A14" s="1" t="s">
        <v>14</v>
      </c>
      <c r="B14" s="11">
        <v>15.61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2.83</v>
      </c>
      <c r="C17" s="79"/>
    </row>
    <row r="18" spans="1:3" ht="12.75">
      <c r="A18" t="s">
        <v>2</v>
      </c>
      <c r="B18" s="2">
        <f>SUM(B7:B17)</f>
        <v>136.21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6.51</v>
      </c>
      <c r="C21" s="79"/>
    </row>
    <row r="22" spans="1:3" ht="12.75">
      <c r="A22" s="1" t="s">
        <v>19</v>
      </c>
      <c r="B22" s="7">
        <v>18.17</v>
      </c>
      <c r="C22" s="79"/>
    </row>
    <row r="23" spans="1:3" ht="12.75">
      <c r="A23" s="1" t="s">
        <v>20</v>
      </c>
      <c r="B23" s="7">
        <v>9.87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72.55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208.76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-0.1599999999999966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3.891714285714286</v>
      </c>
      <c r="C32" s="79"/>
    </row>
    <row r="33" spans="1:3" ht="12.75">
      <c r="A33" t="s">
        <v>23</v>
      </c>
      <c r="B33" s="2">
        <f>B25/B2</f>
        <v>2.072857142857143</v>
      </c>
      <c r="C33" s="79"/>
    </row>
    <row r="34" spans="1:3" ht="12.75">
      <c r="A34" t="s">
        <v>26</v>
      </c>
      <c r="B34" s="2">
        <f>B27/B2</f>
        <v>5.964571428571428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2" t="s">
        <v>30</v>
      </c>
    </row>
    <row r="2" spans="1:3" ht="12.75">
      <c r="A2" t="s">
        <v>28</v>
      </c>
      <c r="B2" s="9">
        <v>53</v>
      </c>
      <c r="C2" s="79"/>
    </row>
    <row r="3" spans="1:3" ht="12.75">
      <c r="A3" t="s">
        <v>150</v>
      </c>
      <c r="B3" s="10">
        <v>4.3</v>
      </c>
      <c r="C3" s="81" t="s">
        <v>170</v>
      </c>
    </row>
    <row r="4" spans="1:3" ht="12.75">
      <c r="A4" t="s">
        <v>27</v>
      </c>
      <c r="B4">
        <f>B2*B3</f>
        <v>227.89999999999998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11.48</v>
      </c>
      <c r="C7" s="79"/>
    </row>
    <row r="8" spans="1:3" ht="12.75">
      <c r="A8" s="1" t="s">
        <v>9</v>
      </c>
      <c r="B8" s="11">
        <v>23.7</v>
      </c>
      <c r="C8" s="79"/>
    </row>
    <row r="9" spans="1:3" ht="12.75">
      <c r="A9" s="1" t="s">
        <v>24</v>
      </c>
      <c r="B9" s="11">
        <v>5</v>
      </c>
      <c r="C9" s="81" t="s">
        <v>137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35.98</v>
      </c>
      <c r="C11" s="79"/>
    </row>
    <row r="12" spans="1:3" ht="12.75">
      <c r="A12" s="1" t="s">
        <v>11</v>
      </c>
      <c r="B12" s="11">
        <v>16.5</v>
      </c>
      <c r="C12" s="79"/>
    </row>
    <row r="13" spans="1:3" ht="12.75">
      <c r="A13" s="1" t="s">
        <v>13</v>
      </c>
      <c r="B13" s="11">
        <v>7.94</v>
      </c>
      <c r="C13" s="79"/>
    </row>
    <row r="14" spans="1:3" ht="12.75">
      <c r="A14" s="1" t="s">
        <v>14</v>
      </c>
      <c r="B14" s="11">
        <v>15.97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2.64</v>
      </c>
      <c r="C17" s="79"/>
    </row>
    <row r="18" spans="1:3" ht="12.75">
      <c r="A18" t="s">
        <v>2</v>
      </c>
      <c r="B18" s="2">
        <f>SUM(B7:B17)</f>
        <v>126.71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6.79</v>
      </c>
      <c r="C21" s="79"/>
    </row>
    <row r="22" spans="1:3" ht="12.75">
      <c r="A22" s="1" t="s">
        <v>19</v>
      </c>
      <c r="B22" s="7">
        <v>18.84</v>
      </c>
      <c r="C22" s="79"/>
    </row>
    <row r="23" spans="1:3" ht="12.75">
      <c r="A23" s="1" t="s">
        <v>20</v>
      </c>
      <c r="B23" s="7">
        <v>10.2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73.83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200.54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27.359999999999985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2.390754716981132</v>
      </c>
      <c r="C32" s="79"/>
    </row>
    <row r="33" spans="1:3" ht="12.75">
      <c r="A33" t="s">
        <v>23</v>
      </c>
      <c r="B33" s="2">
        <f>B25/B2</f>
        <v>1.3930188679245283</v>
      </c>
      <c r="C33" s="79"/>
    </row>
    <row r="34" spans="1:3" ht="12.75">
      <c r="A34" t="s">
        <v>26</v>
      </c>
      <c r="B34" s="2">
        <f>B27/B2</f>
        <v>3.7837735849056604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82" t="s">
        <v>30</v>
      </c>
    </row>
    <row r="2" spans="1:3" ht="12.75">
      <c r="A2" t="s">
        <v>28</v>
      </c>
      <c r="B2" s="9">
        <v>90</v>
      </c>
      <c r="C2" s="79"/>
    </row>
    <row r="3" spans="1:3" ht="12.75">
      <c r="A3" t="s">
        <v>150</v>
      </c>
      <c r="B3" s="12">
        <v>3.5</v>
      </c>
      <c r="C3" s="79"/>
    </row>
    <row r="4" spans="1:3" ht="12.75">
      <c r="A4" t="s">
        <v>27</v>
      </c>
      <c r="B4" s="2">
        <f>B2*B3</f>
        <v>315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62.1</v>
      </c>
      <c r="C7" s="79"/>
    </row>
    <row r="8" spans="1:3" ht="12.75">
      <c r="A8" s="1" t="s">
        <v>9</v>
      </c>
      <c r="B8" s="11">
        <v>21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81"/>
    </row>
    <row r="11" spans="1:3" ht="12.75">
      <c r="A11" s="1" t="s">
        <v>12</v>
      </c>
      <c r="B11" s="11">
        <v>55.54</v>
      </c>
      <c r="C11" s="79"/>
    </row>
    <row r="12" spans="1:3" ht="12.75">
      <c r="A12" s="1" t="s">
        <v>11</v>
      </c>
      <c r="B12" s="11">
        <v>13.7</v>
      </c>
      <c r="C12" s="81" t="s">
        <v>160</v>
      </c>
    </row>
    <row r="13" spans="1:3" ht="12.75">
      <c r="A13" s="1" t="s">
        <v>13</v>
      </c>
      <c r="B13" s="11">
        <v>9.33</v>
      </c>
      <c r="C13" s="79"/>
    </row>
    <row r="14" spans="1:3" ht="12.75">
      <c r="A14" s="1" t="s">
        <v>14</v>
      </c>
      <c r="B14" s="11">
        <v>17.65</v>
      </c>
      <c r="C14" s="79"/>
    </row>
    <row r="15" spans="1:3" ht="12.75">
      <c r="A15" s="1" t="s">
        <v>15</v>
      </c>
      <c r="B15" s="11">
        <v>18.9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4.37</v>
      </c>
      <c r="C17" s="79"/>
    </row>
    <row r="18" spans="1:3" ht="12.75">
      <c r="A18" t="s">
        <v>2</v>
      </c>
      <c r="B18" s="2">
        <f>SUM(B7:B17)</f>
        <v>210.09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8.27</v>
      </c>
      <c r="C21" s="79"/>
    </row>
    <row r="22" spans="1:3" ht="12.75">
      <c r="A22" s="1" t="s">
        <v>19</v>
      </c>
      <c r="B22" s="7">
        <v>25.8</v>
      </c>
      <c r="C22" s="79"/>
    </row>
    <row r="23" spans="1:3" ht="12.75">
      <c r="A23" s="1" t="s">
        <v>20</v>
      </c>
      <c r="B23" s="7">
        <v>14.1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86.17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296.26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18.74000000000001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2.3343333333333334</v>
      </c>
      <c r="C32" s="79"/>
    </row>
    <row r="33" spans="1:3" ht="12.75">
      <c r="A33" t="s">
        <v>23</v>
      </c>
      <c r="B33" s="2">
        <f>B25/B2</f>
        <v>0.9574444444444444</v>
      </c>
      <c r="C33" s="79"/>
    </row>
    <row r="34" spans="1:3" ht="12.75">
      <c r="A34" t="s">
        <v>26</v>
      </c>
      <c r="B34" s="2">
        <f>B27/B2</f>
        <v>3.2917777777777775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157</v>
      </c>
      <c r="B1" s="22" t="s">
        <v>0</v>
      </c>
      <c r="C1" s="83" t="s">
        <v>30</v>
      </c>
    </row>
    <row r="2" spans="1:3" ht="12.75">
      <c r="A2" t="s">
        <v>28</v>
      </c>
      <c r="B2" s="9">
        <v>24</v>
      </c>
      <c r="C2" s="79"/>
    </row>
    <row r="3" spans="1:3" ht="12.75">
      <c r="A3" t="s">
        <v>150</v>
      </c>
      <c r="B3" s="12">
        <v>7.85</v>
      </c>
      <c r="C3" s="79"/>
    </row>
    <row r="4" spans="1:3" ht="12.75">
      <c r="A4" t="s">
        <v>27</v>
      </c>
      <c r="B4" s="2">
        <f>B2*B3</f>
        <v>188.39999999999998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65.75</v>
      </c>
      <c r="C7" s="81" t="s">
        <v>161</v>
      </c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81"/>
    </row>
    <row r="11" spans="1:3" ht="12.75">
      <c r="A11" s="1" t="s">
        <v>12</v>
      </c>
      <c r="B11" s="11">
        <v>2.06</v>
      </c>
      <c r="C11" s="79"/>
    </row>
    <row r="12" spans="1:3" ht="12.75">
      <c r="A12" s="1" t="s">
        <v>11</v>
      </c>
      <c r="B12" s="11">
        <v>14.3</v>
      </c>
      <c r="C12" s="81" t="s">
        <v>162</v>
      </c>
    </row>
    <row r="13" spans="1:3" ht="12.75">
      <c r="A13" s="1" t="s">
        <v>13</v>
      </c>
      <c r="B13" s="11">
        <v>7.96</v>
      </c>
      <c r="C13" s="79"/>
    </row>
    <row r="14" spans="1:3" ht="12.75">
      <c r="A14" s="1" t="s">
        <v>14</v>
      </c>
      <c r="B14" s="11">
        <v>16.2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4.75</v>
      </c>
      <c r="C16" s="79"/>
    </row>
    <row r="17" spans="1:3" ht="12.75">
      <c r="A17" s="1" t="s">
        <v>17</v>
      </c>
      <c r="B17" s="12">
        <v>2.78</v>
      </c>
      <c r="C17" s="79"/>
    </row>
    <row r="18" spans="1:3" ht="12.75">
      <c r="A18" t="s">
        <v>2</v>
      </c>
      <c r="B18" s="2">
        <f>SUM(B7:B17)</f>
        <v>133.79999999999998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6.66</v>
      </c>
      <c r="C21" s="79"/>
    </row>
    <row r="22" spans="1:3" ht="12.75">
      <c r="A22" s="1" t="s">
        <v>19</v>
      </c>
      <c r="B22" s="7">
        <v>19.55</v>
      </c>
      <c r="C22" s="79"/>
    </row>
    <row r="23" spans="1:3" ht="12.75">
      <c r="A23" s="1" t="s">
        <v>20</v>
      </c>
      <c r="B23" s="7">
        <v>10.74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74.95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208.75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-20.350000000000023</v>
      </c>
      <c r="C29" s="79"/>
    </row>
    <row r="30" spans="2:3" ht="12.75">
      <c r="B30" s="2"/>
      <c r="C30" s="79"/>
    </row>
    <row r="31" spans="1:3" ht="12.75">
      <c r="A31" t="s">
        <v>6</v>
      </c>
      <c r="B31" s="84" t="s">
        <v>7</v>
      </c>
      <c r="C31" s="79"/>
    </row>
    <row r="32" spans="1:3" ht="12.75">
      <c r="A32" s="1" t="s">
        <v>22</v>
      </c>
      <c r="B32" s="2">
        <f>B18/B2</f>
        <v>5.574999999999999</v>
      </c>
      <c r="C32" s="79"/>
    </row>
    <row r="33" spans="1:3" ht="12.75">
      <c r="A33" t="s">
        <v>23</v>
      </c>
      <c r="B33" s="2">
        <f>B25/B2</f>
        <v>3.122916666666667</v>
      </c>
      <c r="C33" s="79"/>
    </row>
    <row r="34" spans="1:3" ht="12.75">
      <c r="A34" t="s">
        <v>26</v>
      </c>
      <c r="B34" s="2">
        <f>B27/B2</f>
        <v>8.697916666666666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3" t="s">
        <v>30</v>
      </c>
    </row>
    <row r="2" spans="1:3" ht="12.75">
      <c r="A2" t="s">
        <v>28</v>
      </c>
      <c r="B2" s="9">
        <v>1410</v>
      </c>
      <c r="C2" s="79"/>
    </row>
    <row r="3" spans="1:3" ht="12.75">
      <c r="A3" t="s">
        <v>150</v>
      </c>
      <c r="B3" s="24">
        <v>0.156</v>
      </c>
      <c r="C3" s="79"/>
    </row>
    <row r="4" spans="1:3" ht="12.75">
      <c r="A4" t="s">
        <v>27</v>
      </c>
      <c r="B4" s="2">
        <f>B2*B3</f>
        <v>219.96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35.25</v>
      </c>
      <c r="C7" s="81" t="s">
        <v>139</v>
      </c>
    </row>
    <row r="8" spans="1:3" ht="12.75">
      <c r="A8" s="1" t="s">
        <v>9</v>
      </c>
      <c r="B8" s="11">
        <v>33.2</v>
      </c>
      <c r="C8" s="79"/>
    </row>
    <row r="9" spans="1:3" ht="12.75">
      <c r="A9" s="1" t="s">
        <v>24</v>
      </c>
      <c r="B9" s="11">
        <v>0</v>
      </c>
      <c r="C9" s="79" t="s">
        <v>151</v>
      </c>
    </row>
    <row r="10" spans="1:3" ht="12.75">
      <c r="A10" s="1" t="s">
        <v>10</v>
      </c>
      <c r="B10" s="11">
        <v>5</v>
      </c>
      <c r="C10" s="81" t="s">
        <v>145</v>
      </c>
    </row>
    <row r="11" spans="1:3" ht="12.75">
      <c r="A11" s="1" t="s">
        <v>12</v>
      </c>
      <c r="B11" s="11">
        <v>29.52</v>
      </c>
      <c r="C11" s="79"/>
    </row>
    <row r="12" spans="1:3" ht="12.75">
      <c r="A12" s="1" t="s">
        <v>11</v>
      </c>
      <c r="B12" s="11">
        <v>13.4</v>
      </c>
      <c r="C12" s="79"/>
    </row>
    <row r="13" spans="1:3" ht="12.75">
      <c r="A13" s="1" t="s">
        <v>13</v>
      </c>
      <c r="B13" s="11">
        <v>7.99</v>
      </c>
      <c r="C13" s="79"/>
    </row>
    <row r="14" spans="1:3" ht="12.75">
      <c r="A14" s="1" t="s">
        <v>14</v>
      </c>
      <c r="B14" s="11">
        <v>16.67</v>
      </c>
      <c r="C14" s="79"/>
    </row>
    <row r="15" spans="1:3" ht="12.75">
      <c r="A15" s="1" t="s">
        <v>15</v>
      </c>
      <c r="B15" s="11">
        <v>4.23</v>
      </c>
      <c r="C15" s="79"/>
    </row>
    <row r="16" spans="1:3" ht="12.75">
      <c r="A16" s="1" t="s">
        <v>16</v>
      </c>
      <c r="B16" s="11">
        <v>15.5</v>
      </c>
      <c r="C16" s="79"/>
    </row>
    <row r="17" spans="1:3" ht="12.75">
      <c r="A17" s="1" t="s">
        <v>17</v>
      </c>
      <c r="B17" s="12">
        <v>3.42</v>
      </c>
      <c r="C17" s="79"/>
    </row>
    <row r="18" spans="1:3" ht="12.75">
      <c r="A18" t="s">
        <v>2</v>
      </c>
      <c r="B18" s="2">
        <f>SUM(B7:B17)</f>
        <v>164.17999999999998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7.06</v>
      </c>
      <c r="C21" s="79"/>
    </row>
    <row r="22" spans="1:3" ht="12.75">
      <c r="A22" s="1" t="s">
        <v>19</v>
      </c>
      <c r="B22" s="7">
        <v>20.54</v>
      </c>
      <c r="C22" s="79"/>
    </row>
    <row r="23" spans="1:3" ht="12.75">
      <c r="A23" s="1" t="s">
        <v>20</v>
      </c>
      <c r="B23" s="7">
        <v>11.39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76.99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241.16999999999996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-21.20999999999995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0.11643971631205673</v>
      </c>
      <c r="C32" s="79"/>
    </row>
    <row r="33" spans="1:3" ht="12.75">
      <c r="A33" t="s">
        <v>23</v>
      </c>
      <c r="B33" s="13">
        <f>B25/B2</f>
        <v>0.05460283687943262</v>
      </c>
      <c r="C33" s="79"/>
    </row>
    <row r="34" spans="1:3" ht="12.75">
      <c r="A34" t="s">
        <v>26</v>
      </c>
      <c r="B34" s="13">
        <f>B27/B2</f>
        <v>0.17104255319148934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85</v>
      </c>
      <c r="B1" s="22" t="s">
        <v>0</v>
      </c>
      <c r="C1" s="82" t="s">
        <v>30</v>
      </c>
    </row>
    <row r="2" spans="1:3" ht="12.75">
      <c r="A2" t="s">
        <v>28</v>
      </c>
      <c r="B2" s="9">
        <v>1340</v>
      </c>
      <c r="C2" s="79"/>
    </row>
    <row r="3" spans="1:3" ht="12.75">
      <c r="A3" t="s">
        <v>150</v>
      </c>
      <c r="B3" s="24">
        <v>0.212</v>
      </c>
      <c r="C3" s="79"/>
    </row>
    <row r="4" spans="1:3" ht="12.75">
      <c r="A4" t="s">
        <v>27</v>
      </c>
      <c r="B4" s="2">
        <f>B2*B3</f>
        <v>284.08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52.5</v>
      </c>
      <c r="C7" s="81" t="s">
        <v>139</v>
      </c>
    </row>
    <row r="8" spans="1:3" ht="12.75">
      <c r="A8" s="1" t="s">
        <v>9</v>
      </c>
      <c r="B8" s="11">
        <v>35.3</v>
      </c>
      <c r="C8" s="79"/>
    </row>
    <row r="9" spans="1:3" ht="12.75">
      <c r="A9" s="1" t="s">
        <v>24</v>
      </c>
      <c r="B9" s="11">
        <v>0</v>
      </c>
      <c r="C9" s="79" t="s">
        <v>151</v>
      </c>
    </row>
    <row r="10" spans="1:3" ht="12.75">
      <c r="A10" s="1" t="s">
        <v>10</v>
      </c>
      <c r="B10" s="11">
        <v>10</v>
      </c>
      <c r="C10" s="81" t="s">
        <v>146</v>
      </c>
    </row>
    <row r="11" spans="1:3" ht="12.75">
      <c r="A11" s="1" t="s">
        <v>12</v>
      </c>
      <c r="B11" s="11">
        <v>27.36</v>
      </c>
      <c r="C11" s="79"/>
    </row>
    <row r="12" spans="1:3" ht="12.75">
      <c r="A12" s="1" t="s">
        <v>11</v>
      </c>
      <c r="B12" s="11">
        <v>18.2</v>
      </c>
      <c r="C12" s="79"/>
    </row>
    <row r="13" spans="1:3" ht="12.75">
      <c r="A13" s="1" t="s">
        <v>13</v>
      </c>
      <c r="B13" s="11">
        <v>7.93</v>
      </c>
      <c r="C13" s="79"/>
    </row>
    <row r="14" spans="1:3" ht="12.75">
      <c r="A14" s="1" t="s">
        <v>14</v>
      </c>
      <c r="B14" s="11">
        <v>16.62</v>
      </c>
      <c r="C14" s="79"/>
    </row>
    <row r="15" spans="1:3" ht="12.75">
      <c r="A15" s="1" t="s">
        <v>15</v>
      </c>
      <c r="B15" s="11">
        <v>4.02</v>
      </c>
      <c r="C15" s="79"/>
    </row>
    <row r="16" spans="1:3" ht="12.75">
      <c r="A16" s="1" t="s">
        <v>16</v>
      </c>
      <c r="B16" s="11">
        <v>23.5</v>
      </c>
      <c r="C16" s="79"/>
    </row>
    <row r="17" spans="1:3" ht="12.75">
      <c r="A17" s="1" t="s">
        <v>17</v>
      </c>
      <c r="B17" s="12">
        <v>4.15</v>
      </c>
      <c r="C17" s="79"/>
    </row>
    <row r="18" spans="1:3" ht="12.75">
      <c r="A18" t="s">
        <v>2</v>
      </c>
      <c r="B18" s="2">
        <f>SUM(B7:B17)</f>
        <v>199.58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7.02</v>
      </c>
      <c r="C21" s="79"/>
    </row>
    <row r="22" spans="1:3" ht="12.75">
      <c r="A22" s="1" t="s">
        <v>19</v>
      </c>
      <c r="B22" s="7">
        <v>20.46</v>
      </c>
      <c r="C22" s="79"/>
    </row>
    <row r="23" spans="1:3" ht="12.75">
      <c r="A23" s="1" t="s">
        <v>20</v>
      </c>
      <c r="B23" s="7">
        <v>11.35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76.83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276.41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7.669999999999959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0.1489402985074627</v>
      </c>
      <c r="C32" s="79"/>
    </row>
    <row r="33" spans="1:3" ht="12.75">
      <c r="A33" t="s">
        <v>23</v>
      </c>
      <c r="B33" s="13">
        <f>B25/B2</f>
        <v>0.05733582089552239</v>
      </c>
      <c r="C33" s="79"/>
    </row>
    <row r="34" spans="1:3" ht="12.75">
      <c r="A34" t="s">
        <v>26</v>
      </c>
      <c r="B34" s="13">
        <f>B27/B2</f>
        <v>0.2062761194029851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2009-12-11T23:15:57Z</cp:lastPrinted>
  <dcterms:created xsi:type="dcterms:W3CDTF">2005-01-10T15:34:54Z</dcterms:created>
  <dcterms:modified xsi:type="dcterms:W3CDTF">2015-12-15T13:41:16Z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