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20" yWindow="255" windowWidth="11100" windowHeight="9120" tabRatio="945" activeTab="2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" sheetId="7" r:id="rId7"/>
    <sheet name="Oil_SF" sheetId="8" r:id="rId8"/>
    <sheet name="Conf_SF" sheetId="9" r:id="rId9"/>
    <sheet name="Canola" sheetId="10" r:id="rId10"/>
    <sheet name="Flax" sheetId="11" r:id="rId11"/>
    <sheet name="Peas" sheetId="12" r:id="rId12"/>
    <sheet name="Oats" sheetId="13" r:id="rId13"/>
    <sheet name="Lentil" sheetId="14" r:id="rId14"/>
    <sheet name="Mustard" sheetId="15" r:id="rId15"/>
    <sheet name="Saffl" sheetId="16" r:id="rId16"/>
    <sheet name="Buckwht" sheetId="17" r:id="rId17"/>
    <sheet name="Millet" sheetId="18" r:id="rId18"/>
    <sheet name="Chickpea" sheetId="19" r:id="rId19"/>
    <sheet name="HRWW" sheetId="20" r:id="rId20"/>
    <sheet name="Rye" sheetId="21" r:id="rId21"/>
  </sheets>
  <definedNames>
    <definedName name="_xlnm.Print_Area" localSheetId="1">'Cashflow'!$A$1:$L$63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<sst xmlns="http://schemas.openxmlformats.org/spreadsheetml/2006/main" count="749" uniqueCount="161">
  <si>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</si>
  <si>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</si>
  <si>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</si>
  <si>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</si>
  <si>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</si>
  <si>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</si>
  <si>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</si>
  <si>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</si>
  <si>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</si>
  <si>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</si>
  <si>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</si>
  <si>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</si>
  <si>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</si>
  <si>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</si>
  <si>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</si>
  <si>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</si>
  <si>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</si>
  <si>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</si>
  <si>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</si>
  <si>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</si>
  <si>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</si>
  <si>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</si>
  <si>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</si>
  <si>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</si>
  <si>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</si>
  <si>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</si>
  <si>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</si>
  <si>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</si>
  <si>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</si>
  <si>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</si>
  <si>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</si>
  <si>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</si>
  <si>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</si>
  <si>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</si>
  <si>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</si>
  <si>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</si>
  <si>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(lb) :</t>
  </si>
  <si>
    <t>OIL SUNFLOWER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</si>
  <si>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</si>
  <si>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</si>
  <si>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</si>
  <si>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</si>
  <si>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</si>
  <si>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</si>
  <si>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</si>
  <si>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</si>
  <si>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</si>
  <si>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</si>
  <si>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</si>
  <si>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</si>
  <si>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</si>
  <si>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</si>
  <si>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</si>
  <si>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</si>
  <si>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</si>
  <si>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</si>
  <si>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</si>
  <si>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</si>
  <si>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</si>
  <si>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</si>
  <si>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</si>
  <si>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</si>
  <si>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</si>
  <si>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</si>
  <si>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</si>
  <si>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</si>
  <si>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</si>
  <si>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</si>
  <si>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</si>
  <si>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</si>
  <si>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</si>
  <si>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</si>
  <si>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</si>
  <si>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</si>
  <si>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</si>
  <si>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</si>
  <si>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</si>
  <si>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</si>
  <si>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Lg Chickp</t>
  </si>
  <si>
    <t>SAFFLOWER</t>
  </si>
  <si>
    <t>Safflower</t>
  </si>
  <si>
    <t>CONFECTIONERY SUNFLOWER</t>
  </si>
  <si>
    <t>Conf_SF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</si>
  <si>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</si>
  <si>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</si>
  <si>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</si>
  <si>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</si>
  <si>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</si>
  <si>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</si>
  <si>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</si>
  <si>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</si>
  <si>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</si>
  <si>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</si>
  <si>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</si>
  <si>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</si>
  <si>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</si>
  <si>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</si>
  <si>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</si>
  <si>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</si>
  <si>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</si>
  <si>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</si>
  <si>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</si>
  <si>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</si>
  <si>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</si>
  <si>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</si>
  <si>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</si>
  <si>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</si>
  <si>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</si>
  <si>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</si>
  <si>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</si>
  <si>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</si>
  <si>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</si>
  <si>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</si>
  <si>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</si>
  <si>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</si>
  <si>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</si>
  <si>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</si>
  <si>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</si>
  <si>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</si>
  <si>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</si>
  <si>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</si>
  <si>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Summary of Direct Costs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</si>
  <si>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</si>
  <si>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Date:</t>
  </si>
  <si>
    <t>See direct cost summary below.</t>
  </si>
  <si>
    <t>Seed treatment and early season foliar fungicide</t>
  </si>
  <si>
    <t>Fungicide for white mold would cost about $18</t>
  </si>
  <si>
    <t>Includes pre-harvest dessicant</t>
  </si>
  <si>
    <t>Name:</t>
  </si>
  <si>
    <t>Spraying for head feeding insects.</t>
  </si>
  <si>
    <t>Two sprayings for head feeding insects.</t>
  </si>
  <si>
    <t>Two ascochyta blight fung. trtmts, more maybe needed</t>
  </si>
  <si>
    <t xml:space="preserve">  Market Price</t>
  </si>
  <si>
    <t>Fungicide for rust would cost $4 plus application</t>
  </si>
  <si>
    <t>seed treatment</t>
  </si>
  <si>
    <t xml:space="preserve">Fungicide for alternaria leaf spot </t>
  </si>
  <si>
    <t xml:space="preserve">the whole farm cashflow.  This worksheet consists of three tables.  The first table lists the market </t>
  </si>
  <si>
    <t>SOYBEANS</t>
  </si>
  <si>
    <t>Soybeans</t>
  </si>
  <si>
    <t>Milling quality price.  There is risk of lower quality and price.</t>
  </si>
  <si>
    <t>Cost includes $8 for inoculant and fungicide seed treatment</t>
  </si>
  <si>
    <t>Insurance is not available in some counties of this region</t>
  </si>
  <si>
    <t>Insurance is not available for most counties in this region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</si>
  <si>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</si>
  <si>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</si>
  <si>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</si>
  <si>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</si>
  <si>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Fungicide for ascochyta/anthracnose</t>
  </si>
  <si>
    <t>Cereal grain aphid insecticide would cost about $4</t>
  </si>
  <si>
    <t>inoculant, soil testing</t>
  </si>
  <si>
    <t>Mkt Rev.</t>
  </si>
  <si>
    <t>per Acre</t>
  </si>
  <si>
    <t xml:space="preserve">Dir. Costs </t>
  </si>
  <si>
    <t>Insect. for cutworms, pea aphids and/or grasshoppers  ~ $4</t>
  </si>
  <si>
    <t>only available by written agreement in some counties of region</t>
  </si>
  <si>
    <t>seed treatment for pea leaf weevil.</t>
  </si>
  <si>
    <t>LARGE CHICKPEA</t>
  </si>
  <si>
    <t>Lg Chickpea</t>
  </si>
  <si>
    <t>Developed by: Ronald Haugen, NDSU Extension Service</t>
  </si>
  <si>
    <t>North Dakota 2022 Projected Crop Budgets - South West</t>
  </si>
  <si>
    <t>Malt price, price est. for feed quality is $4.00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</si>
</sst>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00"/>
    <numFmt numFmtId="168" formatCode="0.00_);\(0.00\)"/>
    <numFmt numFmtId="169" formatCode="&quot;$&quot;#,##0.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164" fontId="4" fillId="0" borderId="0" xfId="0" applyNumberFormat="1" applyFont="1" applyBorder="1" applyAlignment="1" applyProtection="1">
      <alignment/>
      <protection locked="0"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8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38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2" fillId="0" borderId="0" xfId="0" applyFont="1" applyBorder="1" applyAlignment="1" quotePrefix="1">
      <alignment/>
    </xf>
    <xf numFmtId="0" fontId="52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2" fontId="0" fillId="0" borderId="0" xfId="0" applyNumberFormat="1" applyFont="1" applyAlignment="1">
      <alignment horizontal="center"/>
    </xf>
    <xf numFmtId="0" fontId="0" fillId="0" borderId="21" xfId="0" applyFont="1" applyFill="1" applyBorder="1" applyAlignment="1">
      <alignment/>
    </xf>
    <xf numFmtId="168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52" fillId="0" borderId="21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31</xdr:row>
      <xdr:rowOff>19050</xdr:rowOff>
    </xdr:from>
    <xdr:to>
      <xdr:col>10</xdr:col>
      <xdr:colOff>219075</xdr:colOff>
      <xdr:row>57</xdr:row>
      <xdr:rowOff>152400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076825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0" max="10" width="10.00390625" style="0" customWidth="1"/>
  </cols>
  <sheetData>
    <row r="1" spans="1:10" ht="15.75">
      <c r="A1" s="83" t="s">
        <v>159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2.75">
      <c r="A2" s="84" t="s">
        <v>158</v>
      </c>
      <c r="B2" s="85"/>
      <c r="C2" s="85"/>
      <c r="D2" s="85"/>
      <c r="E2" s="85"/>
      <c r="F2" s="85"/>
      <c r="G2" s="85"/>
      <c r="H2" s="85"/>
      <c r="I2" s="85"/>
      <c r="J2" s="85"/>
    </row>
    <row r="3" spans="1:8" ht="12.75">
      <c r="A3" s="39"/>
      <c r="B3" s="40"/>
      <c r="C3" s="41"/>
      <c r="D3" s="41"/>
      <c r="E3" s="41"/>
      <c r="F3" s="40"/>
      <c r="G3" s="40"/>
      <c r="H3" s="40"/>
    </row>
    <row r="4" spans="1:8" ht="12.75" customHeight="1">
      <c r="A4" s="46" t="s">
        <v>96</v>
      </c>
      <c r="B4" s="42"/>
      <c r="C4" s="42"/>
      <c r="D4" s="42"/>
      <c r="E4" s="42"/>
      <c r="F4" s="42"/>
      <c r="G4" s="42"/>
      <c r="H4" s="42"/>
    </row>
    <row r="5" spans="1:8" ht="12.75" customHeight="1">
      <c r="A5" s="17" t="s">
        <v>97</v>
      </c>
      <c r="B5" s="42"/>
      <c r="C5" s="42"/>
      <c r="D5" s="42"/>
      <c r="E5" s="42"/>
      <c r="F5" s="42"/>
      <c r="G5" s="42"/>
      <c r="H5" s="42"/>
    </row>
    <row r="6" spans="1:8" ht="12.75" customHeight="1">
      <c r="A6" s="17" t="s">
        <v>98</v>
      </c>
      <c r="B6" s="42"/>
      <c r="C6" s="42"/>
      <c r="D6" s="42"/>
      <c r="E6" s="42"/>
      <c r="F6" s="42"/>
      <c r="G6" s="42"/>
      <c r="H6" s="42"/>
    </row>
    <row r="7" spans="1:8" ht="12.75" customHeight="1">
      <c r="A7" s="17" t="s">
        <v>99</v>
      </c>
      <c r="B7" s="42"/>
      <c r="C7" s="42"/>
      <c r="D7" s="42"/>
      <c r="E7" s="42"/>
      <c r="F7" s="42"/>
      <c r="G7" s="42"/>
      <c r="H7" s="42"/>
    </row>
    <row r="8" spans="1:8" ht="12.75" customHeight="1">
      <c r="A8" s="17" t="s">
        <v>100</v>
      </c>
      <c r="B8" s="42"/>
      <c r="C8" s="42"/>
      <c r="D8" s="42"/>
      <c r="E8" s="42"/>
      <c r="F8" s="42"/>
      <c r="G8" s="42"/>
      <c r="H8" s="42"/>
    </row>
    <row r="9" spans="1:8" ht="12.75" customHeight="1">
      <c r="A9" s="17" t="s">
        <v>143</v>
      </c>
      <c r="B9" s="42"/>
      <c r="C9" s="42"/>
      <c r="D9" s="42"/>
      <c r="E9" s="42"/>
      <c r="F9" s="42"/>
      <c r="G9" s="42"/>
      <c r="H9" s="42"/>
    </row>
    <row r="10" spans="1:8" ht="12.75" customHeight="1">
      <c r="A10" s="17" t="s">
        <v>144</v>
      </c>
      <c r="B10" s="42"/>
      <c r="C10" s="42"/>
      <c r="D10" s="42"/>
      <c r="E10" s="42"/>
      <c r="F10" s="42"/>
      <c r="G10" s="42"/>
      <c r="H10" s="42"/>
    </row>
    <row r="11" spans="1:8" ht="12.75" customHeight="1">
      <c r="A11" s="17" t="s">
        <v>101</v>
      </c>
      <c r="B11" s="42"/>
      <c r="C11" s="42"/>
      <c r="D11" s="42"/>
      <c r="E11" s="42"/>
      <c r="F11" s="42"/>
      <c r="G11" s="42"/>
      <c r="H11" s="42"/>
    </row>
    <row r="12" spans="1:8" ht="12.75" customHeight="1">
      <c r="A12" s="17"/>
      <c r="B12" s="42"/>
      <c r="C12" s="42"/>
      <c r="D12" s="42"/>
      <c r="E12" s="42"/>
      <c r="F12" s="42"/>
      <c r="G12" s="42"/>
      <c r="H12" s="42"/>
    </row>
    <row r="13" spans="1:8" ht="12.75" customHeight="1">
      <c r="A13" s="46" t="s">
        <v>102</v>
      </c>
      <c r="B13" s="43"/>
      <c r="C13" s="43"/>
      <c r="D13" s="42"/>
      <c r="E13" s="42"/>
      <c r="F13" s="42"/>
      <c r="G13" s="42"/>
      <c r="H13" s="42"/>
    </row>
    <row r="14" spans="1:8" ht="12.75" customHeight="1">
      <c r="A14" s="17" t="s">
        <v>103</v>
      </c>
      <c r="B14" s="42"/>
      <c r="C14" s="42"/>
      <c r="D14" s="42"/>
      <c r="E14" s="42"/>
      <c r="F14" s="42"/>
      <c r="G14" s="42"/>
      <c r="H14" s="42"/>
    </row>
    <row r="15" spans="1:8" ht="12.75" customHeight="1">
      <c r="A15" s="74" t="s">
        <v>136</v>
      </c>
      <c r="B15" s="42"/>
      <c r="C15" s="42"/>
      <c r="D15" s="42"/>
      <c r="E15" s="42"/>
      <c r="F15" s="42"/>
      <c r="G15" s="42"/>
      <c r="H15" s="42"/>
    </row>
    <row r="16" spans="1:8" ht="12.75" customHeight="1">
      <c r="A16" s="17" t="s">
        <v>104</v>
      </c>
      <c r="B16" s="42"/>
      <c r="C16" s="42"/>
      <c r="D16" s="42"/>
      <c r="E16" s="42"/>
      <c r="F16" s="42"/>
      <c r="G16" s="42"/>
      <c r="H16" s="42"/>
    </row>
    <row r="17" spans="1:8" ht="12.75" customHeight="1">
      <c r="A17" s="17" t="s">
        <v>105</v>
      </c>
      <c r="B17" s="42"/>
      <c r="C17" s="42"/>
      <c r="D17" s="42"/>
      <c r="E17" s="42"/>
      <c r="F17" s="42"/>
      <c r="G17" s="42"/>
      <c r="H17" s="42"/>
    </row>
    <row r="18" spans="1:8" ht="12.75" customHeight="1">
      <c r="A18" s="17" t="s">
        <v>122</v>
      </c>
      <c r="B18" s="42"/>
      <c r="C18" s="42"/>
      <c r="D18" s="42"/>
      <c r="E18" s="42"/>
      <c r="F18" s="42"/>
      <c r="G18" s="42"/>
      <c r="H18" s="42"/>
    </row>
    <row r="19" spans="1:8" ht="12.75" customHeight="1">
      <c r="A19" s="17" t="s">
        <v>106</v>
      </c>
      <c r="B19" s="42"/>
      <c r="C19" s="42"/>
      <c r="E19" s="42"/>
      <c r="F19" s="42"/>
      <c r="G19" s="42"/>
      <c r="H19" s="42"/>
    </row>
    <row r="20" spans="1:8" ht="12.75" customHeight="1">
      <c r="A20" s="17" t="s">
        <v>107</v>
      </c>
      <c r="B20" s="42"/>
      <c r="C20" s="42"/>
      <c r="D20" s="42"/>
      <c r="E20" s="42"/>
      <c r="F20" s="42"/>
      <c r="G20" s="42"/>
      <c r="H20" s="42"/>
    </row>
    <row r="21" spans="1:8" ht="12.75" customHeight="1">
      <c r="A21" s="17" t="s">
        <v>108</v>
      </c>
      <c r="B21" s="42"/>
      <c r="C21" s="42"/>
      <c r="D21" s="42"/>
      <c r="E21" s="42"/>
      <c r="F21" s="42"/>
      <c r="G21" s="42"/>
      <c r="H21" s="42"/>
    </row>
    <row r="22" spans="1:8" ht="12.75" customHeight="1">
      <c r="A22" s="17" t="s">
        <v>109</v>
      </c>
      <c r="B22" s="42"/>
      <c r="C22" s="42"/>
      <c r="D22" s="42"/>
      <c r="E22" s="42"/>
      <c r="F22" s="42"/>
      <c r="G22" s="42"/>
      <c r="H22" s="42"/>
    </row>
    <row r="23" spans="2:8" ht="12.75" customHeight="1">
      <c r="B23" s="42"/>
      <c r="C23" s="42"/>
      <c r="D23" s="42"/>
      <c r="E23" s="42"/>
      <c r="F23" s="42"/>
      <c r="G23" s="42"/>
      <c r="H23" s="42"/>
    </row>
    <row r="24" spans="1:8" ht="12.75" customHeight="1">
      <c r="A24" s="46" t="s">
        <v>110</v>
      </c>
      <c r="B24" s="42"/>
      <c r="C24" s="42"/>
      <c r="D24" s="42"/>
      <c r="E24" s="42"/>
      <c r="F24" s="42"/>
      <c r="G24" s="42"/>
      <c r="H24" s="42"/>
    </row>
    <row r="25" spans="1:8" ht="12.75" customHeight="1">
      <c r="A25" s="17" t="s">
        <v>111</v>
      </c>
      <c r="B25" s="42"/>
      <c r="C25" s="42"/>
      <c r="D25" s="42"/>
      <c r="E25" s="42"/>
      <c r="F25" s="42"/>
      <c r="G25" s="42"/>
      <c r="H25" s="42"/>
    </row>
    <row r="26" spans="1:8" ht="12.75" customHeight="1">
      <c r="A26" s="17" t="s">
        <v>112</v>
      </c>
      <c r="B26" s="42"/>
      <c r="C26" s="42"/>
      <c r="D26" s="42"/>
      <c r="E26" s="42"/>
      <c r="F26" s="42"/>
      <c r="G26" s="42"/>
      <c r="H26" s="42"/>
    </row>
    <row r="27" spans="1:8" ht="12.75" customHeight="1">
      <c r="A27" s="17" t="s">
        <v>113</v>
      </c>
      <c r="B27" s="42"/>
      <c r="C27" s="42"/>
      <c r="D27" s="42"/>
      <c r="E27" s="42"/>
      <c r="F27" s="42"/>
      <c r="G27" s="42"/>
      <c r="H27" s="42"/>
    </row>
    <row r="28" spans="1:8" ht="12.75" customHeight="1">
      <c r="A28" s="17" t="s">
        <v>114</v>
      </c>
      <c r="B28" s="42"/>
      <c r="C28" s="42"/>
      <c r="D28" s="42"/>
      <c r="E28" s="42"/>
      <c r="F28" s="42"/>
      <c r="G28" s="42"/>
      <c r="H28" s="42"/>
    </row>
    <row r="29" spans="1:8" ht="12.75">
      <c r="A29" s="40"/>
      <c r="B29" s="40"/>
      <c r="C29" s="40"/>
      <c r="D29" s="40"/>
      <c r="E29" s="40"/>
      <c r="F29" s="40"/>
      <c r="G29" s="40"/>
      <c r="H29" s="40"/>
    </row>
    <row r="30" spans="1:8" ht="12.75">
      <c r="A30" s="40" t="s">
        <v>115</v>
      </c>
      <c r="B30" s="40"/>
      <c r="C30" s="40"/>
      <c r="D30" s="40"/>
      <c r="E30" s="40"/>
      <c r="F30" s="40"/>
      <c r="G30" s="40"/>
      <c r="H30" s="40"/>
    </row>
    <row r="31" spans="1:11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2" ht="12.7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1:12" ht="12.7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1:12" ht="12.7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1:12" ht="12.7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1:12" ht="12.7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1:12" ht="12.7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1:12" ht="12.7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1:12" ht="12.7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1:12" ht="12.7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1:12" ht="12.7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1:12" ht="12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1:12" ht="12.7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1:12" ht="12.7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1:12" ht="12.7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1:12" ht="12.7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1:12" ht="12.7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 ht="12.7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1:12" ht="12.7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1:12" ht="12.7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1:12" ht="12.7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1:12" ht="12.7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1:12" ht="12.7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1:12" ht="12.7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1:12" ht="12.7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1:12" ht="12.7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1:12" ht="12.7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1:12" ht="12.7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1:12" ht="12.7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1:12" ht="12.7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</sheetData>
  <sheetProtection sheet="1" selectLockedCell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38</v>
      </c>
      <c r="B1" s="22" t="s">
        <v>0</v>
      </c>
      <c r="C1" s="79" t="s">
        <v>30</v>
      </c>
    </row>
    <row r="2" spans="1:3" ht="12.75">
      <c r="A2" t="s">
        <v>28</v>
      </c>
      <c r="B2" s="9">
        <v>1800</v>
      </c>
      <c r="C2" s="75"/>
    </row>
    <row r="3" spans="1:3" ht="12.75">
      <c r="A3" t="s">
        <v>132</v>
      </c>
      <c r="B3" s="12">
        <v>0.255</v>
      </c>
      <c r="C3" s="75"/>
    </row>
    <row r="4" spans="1:3" ht="12.75">
      <c r="A4" t="s">
        <v>27</v>
      </c>
      <c r="B4" s="2">
        <f>B2*B3</f>
        <v>459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62</v>
      </c>
      <c r="C7" s="75"/>
    </row>
    <row r="8" spans="1:3" ht="12.75">
      <c r="A8" s="1" t="s">
        <v>9</v>
      </c>
      <c r="B8" s="11">
        <v>32.3</v>
      </c>
      <c r="C8" s="75"/>
    </row>
    <row r="9" spans="1:3" ht="12.75">
      <c r="A9" s="1" t="s">
        <v>24</v>
      </c>
      <c r="B9" s="11">
        <v>0</v>
      </c>
      <c r="C9" s="75" t="s">
        <v>126</v>
      </c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97.33</v>
      </c>
      <c r="C11" s="75"/>
    </row>
    <row r="12" spans="1:3" ht="12.75">
      <c r="A12" s="1" t="s">
        <v>11</v>
      </c>
      <c r="B12" s="11">
        <v>11.5</v>
      </c>
      <c r="C12" s="75"/>
    </row>
    <row r="13" spans="1:3" ht="12.75">
      <c r="A13" s="1" t="s">
        <v>13</v>
      </c>
      <c r="B13" s="11">
        <v>14.4</v>
      </c>
      <c r="C13" s="75"/>
    </row>
    <row r="14" spans="1:3" ht="12.75">
      <c r="A14" s="1" t="s">
        <v>14</v>
      </c>
      <c r="B14" s="11">
        <v>17.85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8.25</v>
      </c>
      <c r="C16" s="75"/>
    </row>
    <row r="17" spans="1:3" ht="12.75">
      <c r="A17" s="1" t="s">
        <v>17</v>
      </c>
      <c r="B17" s="12">
        <v>5.48</v>
      </c>
      <c r="C17" s="75"/>
    </row>
    <row r="18" spans="1:3" ht="12.75">
      <c r="A18" t="s">
        <v>2</v>
      </c>
      <c r="B18" s="2">
        <f>SUM(B7:B17)</f>
        <v>249.10999999999999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7.92</v>
      </c>
      <c r="C21" s="75"/>
    </row>
    <row r="22" spans="1:3" ht="12.75">
      <c r="A22" s="1" t="s">
        <v>19</v>
      </c>
      <c r="B22" s="7">
        <v>21.94</v>
      </c>
      <c r="C22" s="75"/>
    </row>
    <row r="23" spans="1:3" ht="12.75">
      <c r="A23" s="1" t="s">
        <v>20</v>
      </c>
      <c r="B23" s="7">
        <v>11.9</v>
      </c>
      <c r="C23" s="75"/>
    </row>
    <row r="24" spans="1:3" ht="12.75">
      <c r="A24" s="1" t="s">
        <v>21</v>
      </c>
      <c r="B24" s="8">
        <v>36</v>
      </c>
      <c r="C24" s="75"/>
    </row>
    <row r="25" spans="1:3" ht="12.75">
      <c r="A25" t="s">
        <v>4</v>
      </c>
      <c r="B25" s="2">
        <f>SUM(B21:B24)</f>
        <v>77.75999999999999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326.87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132.13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36</v>
      </c>
      <c r="C31" s="75"/>
    </row>
    <row r="32" spans="1:3" ht="12.75">
      <c r="A32" s="1" t="s">
        <v>22</v>
      </c>
      <c r="B32" s="13">
        <f>B18/B2</f>
        <v>0.13839444444444443</v>
      </c>
      <c r="C32" s="75"/>
    </row>
    <row r="33" spans="1:3" ht="12.75">
      <c r="A33" t="s">
        <v>23</v>
      </c>
      <c r="B33" s="13">
        <f>B25/B2</f>
        <v>0.043199999999999995</v>
      </c>
      <c r="C33" s="75"/>
    </row>
    <row r="34" spans="1:3" ht="12.75">
      <c r="A34" t="s">
        <v>26</v>
      </c>
      <c r="B34" s="13">
        <f>B27/B2</f>
        <v>0.18159444444444445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78" t="s">
        <v>30</v>
      </c>
    </row>
    <row r="2" spans="1:3" ht="12.75">
      <c r="A2" t="s">
        <v>28</v>
      </c>
      <c r="B2" s="9">
        <v>21</v>
      </c>
      <c r="C2" s="75"/>
    </row>
    <row r="3" spans="1:3" ht="12.75">
      <c r="A3" t="s">
        <v>132</v>
      </c>
      <c r="B3" s="12">
        <v>13.79</v>
      </c>
      <c r="C3" s="75"/>
    </row>
    <row r="4" spans="1:3" ht="12.75">
      <c r="A4" t="s">
        <v>27</v>
      </c>
      <c r="B4" s="2">
        <f>B2*B3</f>
        <v>289.59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21.6</v>
      </c>
      <c r="C7" s="75"/>
    </row>
    <row r="8" spans="1:3" ht="12.75">
      <c r="A8" s="1" t="s">
        <v>9</v>
      </c>
      <c r="B8" s="11">
        <v>36.4</v>
      </c>
      <c r="C8" s="75"/>
    </row>
    <row r="9" spans="1:3" ht="12.75">
      <c r="A9" s="1" t="s">
        <v>24</v>
      </c>
      <c r="B9" s="11">
        <v>0</v>
      </c>
      <c r="C9" s="75"/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12.91</v>
      </c>
      <c r="C11" s="75"/>
    </row>
    <row r="12" spans="1:3" ht="12.75">
      <c r="A12" s="1" t="s">
        <v>11</v>
      </c>
      <c r="B12" s="11">
        <v>11.5</v>
      </c>
      <c r="C12" s="75"/>
    </row>
    <row r="13" spans="1:3" ht="12.75">
      <c r="A13" s="1" t="s">
        <v>13</v>
      </c>
      <c r="B13" s="11">
        <v>13.77</v>
      </c>
      <c r="C13" s="75"/>
    </row>
    <row r="14" spans="1:3" ht="12.75">
      <c r="A14" s="1" t="s">
        <v>14</v>
      </c>
      <c r="B14" s="11">
        <v>18.16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1.5</v>
      </c>
      <c r="C16" s="75"/>
    </row>
    <row r="17" spans="1:3" ht="12.75">
      <c r="A17" s="1" t="s">
        <v>17</v>
      </c>
      <c r="B17" s="12">
        <v>2.61</v>
      </c>
      <c r="C17" s="75"/>
    </row>
    <row r="18" spans="1:3" ht="12.75">
      <c r="A18" t="s">
        <v>2</v>
      </c>
      <c r="B18" s="2">
        <f>SUM(B7:B17)</f>
        <v>118.44999999999999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7.89</v>
      </c>
      <c r="C21" s="75"/>
    </row>
    <row r="22" spans="1:3" ht="12.75">
      <c r="A22" s="1" t="s">
        <v>19</v>
      </c>
      <c r="B22" s="7">
        <v>21.74</v>
      </c>
      <c r="C22" s="75"/>
    </row>
    <row r="23" spans="1:3" ht="12.75">
      <c r="A23" s="1" t="s">
        <v>20</v>
      </c>
      <c r="B23" s="7">
        <v>12.22</v>
      </c>
      <c r="C23" s="75"/>
    </row>
    <row r="24" spans="1:3" ht="12.75">
      <c r="A24" s="1" t="s">
        <v>21</v>
      </c>
      <c r="B24" s="8">
        <v>36</v>
      </c>
      <c r="C24" s="75"/>
    </row>
    <row r="25" spans="1:3" ht="12.75">
      <c r="A25" t="s">
        <v>4</v>
      </c>
      <c r="B25" s="2">
        <f>SUM(B21:B24)</f>
        <v>77.85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196.29999999999998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93.28999999999999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2">
        <f>B18/B2</f>
        <v>5.64047619047619</v>
      </c>
      <c r="C32" s="75"/>
    </row>
    <row r="33" spans="1:3" ht="12.75">
      <c r="A33" t="s">
        <v>23</v>
      </c>
      <c r="B33" s="2">
        <f>B25/B2</f>
        <v>3.707142857142857</v>
      </c>
      <c r="C33" s="75"/>
    </row>
    <row r="34" spans="1:3" ht="12.75">
      <c r="A34" t="s">
        <v>26</v>
      </c>
      <c r="B34" s="2">
        <f>B27/B2</f>
        <v>9.347619047619046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78" t="s">
        <v>30</v>
      </c>
    </row>
    <row r="2" spans="1:3" ht="12.75">
      <c r="A2" t="s">
        <v>28</v>
      </c>
      <c r="B2" s="9">
        <v>35</v>
      </c>
      <c r="C2" s="75"/>
    </row>
    <row r="3" spans="1:3" ht="12.75">
      <c r="A3" t="s">
        <v>132</v>
      </c>
      <c r="B3" s="12">
        <v>9</v>
      </c>
      <c r="C3" s="77"/>
    </row>
    <row r="4" spans="1:3" ht="12.75">
      <c r="A4" t="s">
        <v>27</v>
      </c>
      <c r="B4" s="2">
        <f>B2*B3</f>
        <v>315</v>
      </c>
      <c r="C4" s="77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60</v>
      </c>
      <c r="C7" s="75"/>
    </row>
    <row r="8" spans="1:3" ht="12.75">
      <c r="A8" s="1" t="s">
        <v>9</v>
      </c>
      <c r="B8" s="11">
        <v>46.7</v>
      </c>
      <c r="C8" s="75"/>
    </row>
    <row r="9" spans="1:3" ht="12.75">
      <c r="A9" s="1" t="s">
        <v>24</v>
      </c>
      <c r="B9" s="11">
        <v>1.5</v>
      </c>
      <c r="C9" s="75" t="s">
        <v>134</v>
      </c>
    </row>
    <row r="10" spans="1:3" ht="12.75">
      <c r="A10" s="1" t="s">
        <v>10</v>
      </c>
      <c r="B10" s="11">
        <v>6</v>
      </c>
      <c r="C10" s="75" t="s">
        <v>155</v>
      </c>
    </row>
    <row r="11" spans="1:3" ht="12.75">
      <c r="A11" s="1" t="s">
        <v>12</v>
      </c>
      <c r="B11" s="11">
        <v>10.41</v>
      </c>
      <c r="C11" s="75"/>
    </row>
    <row r="12" spans="1:3" ht="12.75">
      <c r="A12" s="1" t="s">
        <v>11</v>
      </c>
      <c r="B12" s="11">
        <v>7.5</v>
      </c>
      <c r="C12" s="75"/>
    </row>
    <row r="13" spans="1:3" ht="12.75">
      <c r="A13" s="1" t="s">
        <v>13</v>
      </c>
      <c r="B13" s="11">
        <v>14.19</v>
      </c>
      <c r="C13" s="75"/>
    </row>
    <row r="14" spans="1:3" ht="12.75">
      <c r="A14" s="1" t="s">
        <v>14</v>
      </c>
      <c r="B14" s="11">
        <v>18.75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6</v>
      </c>
      <c r="C16" s="75" t="s">
        <v>149</v>
      </c>
    </row>
    <row r="17" spans="1:3" ht="12.75">
      <c r="A17" s="1" t="s">
        <v>17</v>
      </c>
      <c r="B17" s="12">
        <v>3.85</v>
      </c>
      <c r="C17" s="75"/>
    </row>
    <row r="18" spans="1:3" ht="12.75">
      <c r="A18" t="s">
        <v>2</v>
      </c>
      <c r="B18" s="2">
        <f>SUM(B7:B17)</f>
        <v>174.9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8.14</v>
      </c>
      <c r="C21" s="75"/>
    </row>
    <row r="22" spans="1:3" ht="12.75">
      <c r="A22" s="1" t="s">
        <v>19</v>
      </c>
      <c r="B22" s="7">
        <v>23.02</v>
      </c>
      <c r="C22" s="75"/>
    </row>
    <row r="23" spans="1:3" ht="12.75">
      <c r="A23" s="1" t="s">
        <v>20</v>
      </c>
      <c r="B23" s="7">
        <v>12.57</v>
      </c>
      <c r="C23" s="75"/>
    </row>
    <row r="24" spans="1:3" ht="12.75">
      <c r="A24" s="1" t="s">
        <v>21</v>
      </c>
      <c r="B24" s="8">
        <v>36</v>
      </c>
      <c r="C24" s="75"/>
    </row>
    <row r="25" spans="1:3" ht="12.75">
      <c r="A25" t="s">
        <v>4</v>
      </c>
      <c r="B25" s="2">
        <f>SUM(B21:B24)</f>
        <v>79.73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254.63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60.370000000000005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2">
        <f>B18/B2</f>
        <v>4.997142857142857</v>
      </c>
      <c r="C32" s="75"/>
    </row>
    <row r="33" spans="1:3" ht="12.75">
      <c r="A33" t="s">
        <v>23</v>
      </c>
      <c r="B33" s="2">
        <f>B25/B2</f>
        <v>2.278</v>
      </c>
      <c r="C33" s="75"/>
    </row>
    <row r="34" spans="1:3" ht="12.75">
      <c r="A34" t="s">
        <v>26</v>
      </c>
      <c r="B34" s="2">
        <f>B27/B2</f>
        <v>7.275142857142857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78" t="s">
        <v>30</v>
      </c>
    </row>
    <row r="2" spans="1:3" ht="12.75">
      <c r="A2" t="s">
        <v>28</v>
      </c>
      <c r="B2" s="9">
        <v>68</v>
      </c>
      <c r="C2" s="75"/>
    </row>
    <row r="3" spans="1:3" ht="12.75">
      <c r="A3" t="s">
        <v>132</v>
      </c>
      <c r="B3" s="12">
        <v>3.45</v>
      </c>
      <c r="C3" s="75"/>
    </row>
    <row r="4" spans="1:3" ht="12.75">
      <c r="A4" t="s">
        <v>27</v>
      </c>
      <c r="B4" s="2">
        <f>B2*B3</f>
        <v>234.60000000000002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20</v>
      </c>
      <c r="C7" s="75"/>
    </row>
    <row r="8" spans="1:3" ht="12.75">
      <c r="A8" s="1" t="s">
        <v>9</v>
      </c>
      <c r="B8" s="11">
        <v>11.7</v>
      </c>
      <c r="C8" s="75"/>
    </row>
    <row r="9" spans="1:3" ht="12.75">
      <c r="A9" s="1" t="s">
        <v>24</v>
      </c>
      <c r="B9" s="11">
        <v>0</v>
      </c>
      <c r="C9" s="75"/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48.18</v>
      </c>
      <c r="C11" s="75"/>
    </row>
    <row r="12" spans="1:3" ht="12.75">
      <c r="A12" s="1" t="s">
        <v>11</v>
      </c>
      <c r="B12" s="11">
        <v>12.5</v>
      </c>
      <c r="C12" s="75"/>
    </row>
    <row r="13" spans="1:3" ht="12.75">
      <c r="A13" s="1" t="s">
        <v>13</v>
      </c>
      <c r="B13" s="11">
        <v>16.88</v>
      </c>
      <c r="C13" s="75"/>
    </row>
    <row r="14" spans="1:3" ht="12.75">
      <c r="A14" s="1" t="s">
        <v>14</v>
      </c>
      <c r="B14" s="11">
        <v>18.93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8.25</v>
      </c>
      <c r="C16" s="75"/>
    </row>
    <row r="17" spans="1:3" ht="12.75">
      <c r="A17" s="1" t="s">
        <v>17</v>
      </c>
      <c r="B17" s="12">
        <v>3.07</v>
      </c>
      <c r="C17" s="75"/>
    </row>
    <row r="18" spans="1:3" ht="12.75">
      <c r="A18" t="s">
        <v>2</v>
      </c>
      <c r="B18" s="2">
        <f>SUM(B7:B17)</f>
        <v>139.51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8.75</v>
      </c>
      <c r="C21" s="75"/>
    </row>
    <row r="22" spans="1:3" ht="12.75">
      <c r="A22" s="1" t="s">
        <v>19</v>
      </c>
      <c r="B22" s="7">
        <v>23.42</v>
      </c>
      <c r="C22" s="75"/>
    </row>
    <row r="23" spans="1:3" ht="12.75">
      <c r="A23" s="1" t="s">
        <v>20</v>
      </c>
      <c r="B23" s="7">
        <v>13.46</v>
      </c>
      <c r="C23" s="75"/>
    </row>
    <row r="24" spans="1:3" ht="12.75">
      <c r="A24" s="1" t="s">
        <v>21</v>
      </c>
      <c r="B24" s="8">
        <v>36</v>
      </c>
      <c r="C24" s="75"/>
    </row>
    <row r="25" spans="1:3" ht="12.75">
      <c r="A25" t="s">
        <v>4</v>
      </c>
      <c r="B25" s="2">
        <f>SUM(B21:B24)</f>
        <v>81.63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221.14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13.460000000000036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2">
        <f>B18/B2</f>
        <v>2.051617647058823</v>
      </c>
      <c r="C32" s="75"/>
    </row>
    <row r="33" spans="1:3" ht="12.75">
      <c r="A33" t="s">
        <v>23</v>
      </c>
      <c r="B33" s="2">
        <f>B25/B2</f>
        <v>1.2004411764705882</v>
      </c>
      <c r="C33" s="75"/>
    </row>
    <row r="34" spans="1:3" ht="12.75">
      <c r="A34" t="s">
        <v>26</v>
      </c>
      <c r="B34" s="2">
        <f>B27/B2</f>
        <v>3.2520588235294117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2" t="s">
        <v>0</v>
      </c>
      <c r="C1" s="78" t="s">
        <v>30</v>
      </c>
    </row>
    <row r="2" spans="1:3" ht="12.75">
      <c r="A2" t="s">
        <v>28</v>
      </c>
      <c r="B2" s="9">
        <v>1300</v>
      </c>
      <c r="C2" s="75"/>
    </row>
    <row r="3" spans="1:3" ht="12.75">
      <c r="A3" t="s">
        <v>132</v>
      </c>
      <c r="B3" s="10">
        <v>0.22</v>
      </c>
      <c r="C3" s="75"/>
    </row>
    <row r="4" spans="1:3" ht="12.75">
      <c r="A4" t="s">
        <v>27</v>
      </c>
      <c r="B4" s="2">
        <f>B2*B3</f>
        <v>286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21</v>
      </c>
      <c r="C7" s="75"/>
    </row>
    <row r="8" spans="1:3" ht="12.75">
      <c r="A8" s="1" t="s">
        <v>9</v>
      </c>
      <c r="B8" s="11">
        <v>46.2</v>
      </c>
      <c r="C8" s="75" t="s">
        <v>127</v>
      </c>
    </row>
    <row r="9" spans="1:3" ht="12.75">
      <c r="A9" s="1" t="s">
        <v>24</v>
      </c>
      <c r="B9" s="11">
        <v>16</v>
      </c>
      <c r="C9" s="77" t="s">
        <v>147</v>
      </c>
    </row>
    <row r="10" spans="1:3" ht="12.75">
      <c r="A10" s="1" t="s">
        <v>10</v>
      </c>
      <c r="B10" s="11">
        <v>0</v>
      </c>
      <c r="C10" s="77" t="s">
        <v>153</v>
      </c>
    </row>
    <row r="11" spans="1:3" ht="12.75">
      <c r="A11" s="1" t="s">
        <v>12</v>
      </c>
      <c r="B11" s="11">
        <v>6.44</v>
      </c>
      <c r="C11" s="75"/>
    </row>
    <row r="12" spans="1:3" ht="12.75">
      <c r="A12" s="1" t="s">
        <v>11</v>
      </c>
      <c r="B12" s="11">
        <v>9.5</v>
      </c>
      <c r="C12" s="75"/>
    </row>
    <row r="13" spans="1:3" ht="12.75">
      <c r="A13" s="1" t="s">
        <v>13</v>
      </c>
      <c r="B13" s="11">
        <v>16.48</v>
      </c>
      <c r="C13" s="75"/>
    </row>
    <row r="14" spans="1:3" ht="12.75">
      <c r="A14" s="1" t="s">
        <v>14</v>
      </c>
      <c r="B14" s="11">
        <v>21.82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9.5</v>
      </c>
      <c r="C16" s="75"/>
    </row>
    <row r="17" spans="1:3" ht="12.75">
      <c r="A17" s="1" t="s">
        <v>17</v>
      </c>
      <c r="B17" s="12">
        <v>3.31</v>
      </c>
      <c r="C17" s="75"/>
    </row>
    <row r="18" spans="1:3" ht="12.75">
      <c r="A18" t="s">
        <v>2</v>
      </c>
      <c r="B18" s="2">
        <f>SUM(B7:B17)</f>
        <v>150.25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8.55</v>
      </c>
      <c r="C21" s="75"/>
    </row>
    <row r="22" spans="1:3" ht="12.75">
      <c r="A22" s="1" t="s">
        <v>19</v>
      </c>
      <c r="B22" s="7">
        <v>26.6</v>
      </c>
      <c r="C22" s="75"/>
    </row>
    <row r="23" spans="1:3" ht="12.75">
      <c r="A23" s="1" t="s">
        <v>20</v>
      </c>
      <c r="B23" s="7">
        <v>14.41</v>
      </c>
      <c r="C23" s="75"/>
    </row>
    <row r="24" spans="1:3" ht="12.75">
      <c r="A24" s="1" t="s">
        <v>21</v>
      </c>
      <c r="B24" s="8">
        <v>36</v>
      </c>
      <c r="C24" s="75"/>
    </row>
    <row r="25" spans="1:3" ht="12.75">
      <c r="A25" t="s">
        <v>4</v>
      </c>
      <c r="B25" s="2">
        <f>SUM(B21:B24)</f>
        <v>85.56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235.81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50.19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36</v>
      </c>
      <c r="C31" s="75"/>
    </row>
    <row r="32" spans="1:3" ht="12.75">
      <c r="A32" s="1" t="s">
        <v>22</v>
      </c>
      <c r="B32" s="13">
        <f>B18/B2</f>
        <v>0.11557692307692308</v>
      </c>
      <c r="C32" s="75"/>
    </row>
    <row r="33" spans="1:3" ht="12.75">
      <c r="A33" t="s">
        <v>23</v>
      </c>
      <c r="B33" s="13">
        <f>B25/B2</f>
        <v>0.06581538461538462</v>
      </c>
      <c r="C33" s="75"/>
    </row>
    <row r="34" spans="1:3" ht="12.75">
      <c r="A34" t="s">
        <v>26</v>
      </c>
      <c r="B34" s="13">
        <f>B27/B2</f>
        <v>0.18139230769230769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2" t="s">
        <v>0</v>
      </c>
      <c r="C1" s="78" t="s">
        <v>30</v>
      </c>
    </row>
    <row r="2" spans="1:3" ht="12.75">
      <c r="A2" t="s">
        <v>28</v>
      </c>
      <c r="B2" s="9">
        <v>800</v>
      </c>
      <c r="C2" s="75"/>
    </row>
    <row r="3" spans="1:3" ht="12.75">
      <c r="A3" t="s">
        <v>132</v>
      </c>
      <c r="B3" s="10">
        <v>0.45</v>
      </c>
      <c r="C3" s="75"/>
    </row>
    <row r="4" spans="1:3" ht="12.75">
      <c r="A4" t="s">
        <v>27</v>
      </c>
      <c r="B4" s="26">
        <f>B2*B3</f>
        <v>360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10.35</v>
      </c>
      <c r="C7" s="75"/>
    </row>
    <row r="8" spans="1:3" ht="12.75">
      <c r="A8" s="1" t="s">
        <v>9</v>
      </c>
      <c r="B8" s="11">
        <v>30.3</v>
      </c>
      <c r="C8" s="75"/>
    </row>
    <row r="9" spans="1:3" ht="12.75">
      <c r="A9" s="1" t="s">
        <v>24</v>
      </c>
      <c r="B9" s="11">
        <v>0</v>
      </c>
      <c r="C9" s="75"/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9.1</v>
      </c>
      <c r="C11" s="75"/>
    </row>
    <row r="12" spans="1:3" ht="12.75">
      <c r="A12" s="1" t="s">
        <v>11</v>
      </c>
      <c r="B12" s="11">
        <v>25.5</v>
      </c>
      <c r="C12" s="77" t="s">
        <v>141</v>
      </c>
    </row>
    <row r="13" spans="1:3" ht="12.75">
      <c r="A13" s="1" t="s">
        <v>13</v>
      </c>
      <c r="B13" s="11">
        <v>13.81</v>
      </c>
      <c r="C13" s="75"/>
    </row>
    <row r="14" spans="1:3" ht="12.75">
      <c r="A14" s="1" t="s">
        <v>14</v>
      </c>
      <c r="B14" s="11">
        <v>18.12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8.25</v>
      </c>
      <c r="C16" s="75"/>
    </row>
    <row r="17" spans="1:3" ht="12.75">
      <c r="A17" s="1" t="s">
        <v>17</v>
      </c>
      <c r="B17" s="12">
        <v>2.6</v>
      </c>
      <c r="C17" s="75"/>
    </row>
    <row r="18" spans="1:3" ht="12.75">
      <c r="A18" t="s">
        <v>2</v>
      </c>
      <c r="B18" s="2">
        <f>SUM(B7:B17)</f>
        <v>118.03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7.96</v>
      </c>
      <c r="C21" s="75"/>
    </row>
    <row r="22" spans="1:3" ht="12.75">
      <c r="A22" s="1" t="s">
        <v>19</v>
      </c>
      <c r="B22" s="7">
        <v>21.1</v>
      </c>
      <c r="C22" s="75"/>
    </row>
    <row r="23" spans="1:3" ht="12.75">
      <c r="A23" s="1" t="s">
        <v>20</v>
      </c>
      <c r="B23" s="7">
        <v>12.69</v>
      </c>
      <c r="C23" s="75"/>
    </row>
    <row r="24" spans="1:3" ht="12.75">
      <c r="A24" s="1" t="s">
        <v>21</v>
      </c>
      <c r="B24" s="8">
        <v>36</v>
      </c>
      <c r="C24" s="75"/>
    </row>
    <row r="25" spans="1:3" ht="12.75">
      <c r="A25" t="s">
        <v>4</v>
      </c>
      <c r="B25" s="2">
        <f>SUM(B21:B24)</f>
        <v>77.75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195.78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164.22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36</v>
      </c>
      <c r="C31" s="75"/>
    </row>
    <row r="32" spans="1:3" ht="12.75">
      <c r="A32" s="1" t="s">
        <v>22</v>
      </c>
      <c r="B32" s="13">
        <f>B18/B2</f>
        <v>0.1475375</v>
      </c>
      <c r="C32" s="75"/>
    </row>
    <row r="33" spans="1:3" ht="12.75">
      <c r="A33" t="s">
        <v>23</v>
      </c>
      <c r="B33" s="13">
        <f>B25/B2</f>
        <v>0.0971875</v>
      </c>
      <c r="C33" s="75"/>
    </row>
    <row r="34" spans="1:3" ht="12.75">
      <c r="A34" t="s">
        <v>26</v>
      </c>
      <c r="B34" s="13">
        <f>B27/B2</f>
        <v>0.244725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79</v>
      </c>
      <c r="B1" s="22" t="s">
        <v>0</v>
      </c>
      <c r="C1" s="78" t="s">
        <v>30</v>
      </c>
    </row>
    <row r="2" spans="1:3" ht="12.75">
      <c r="A2" t="s">
        <v>28</v>
      </c>
      <c r="B2" s="9">
        <v>1050</v>
      </c>
      <c r="C2" s="75"/>
    </row>
    <row r="3" spans="1:3" ht="12.75">
      <c r="A3" t="s">
        <v>132</v>
      </c>
      <c r="B3" s="10">
        <v>0.27</v>
      </c>
      <c r="C3" s="75"/>
    </row>
    <row r="4" spans="1:3" ht="12.75">
      <c r="A4" t="s">
        <v>27</v>
      </c>
      <c r="B4" s="2">
        <f>B2*B3</f>
        <v>283.5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8.1</v>
      </c>
      <c r="C7" s="75"/>
    </row>
    <row r="8" spans="1:3" ht="12.75">
      <c r="A8" s="1" t="s">
        <v>9</v>
      </c>
      <c r="B8" s="11">
        <v>24.3</v>
      </c>
      <c r="C8" s="75"/>
    </row>
    <row r="9" spans="1:3" ht="12.75">
      <c r="A9" s="1" t="s">
        <v>24</v>
      </c>
      <c r="B9" s="11">
        <v>18</v>
      </c>
      <c r="C9" s="75" t="s">
        <v>135</v>
      </c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8.53</v>
      </c>
      <c r="C11" s="75"/>
    </row>
    <row r="12" spans="1:3" ht="12.75">
      <c r="A12" s="1" t="s">
        <v>11</v>
      </c>
      <c r="B12" s="11">
        <v>15</v>
      </c>
      <c r="C12" s="75"/>
    </row>
    <row r="13" spans="1:3" ht="12.75">
      <c r="A13" s="1" t="s">
        <v>13</v>
      </c>
      <c r="B13" s="11">
        <v>12.47</v>
      </c>
      <c r="C13" s="75"/>
    </row>
    <row r="14" spans="1:3" ht="12.75">
      <c r="A14" s="1" t="s">
        <v>14</v>
      </c>
      <c r="B14" s="11">
        <v>16.84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8.25</v>
      </c>
      <c r="C16" s="75"/>
    </row>
    <row r="17" spans="1:3" ht="12.75">
      <c r="A17" s="1" t="s">
        <v>17</v>
      </c>
      <c r="B17" s="12">
        <v>2.51</v>
      </c>
      <c r="C17" s="75"/>
    </row>
    <row r="18" spans="1:3" ht="12.75">
      <c r="A18" t="s">
        <v>2</v>
      </c>
      <c r="B18" s="2">
        <f>SUM(B7:B17)</f>
        <v>114.00000000000001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7.5</v>
      </c>
      <c r="C21" s="75"/>
    </row>
    <row r="22" spans="1:3" ht="12.75">
      <c r="A22" s="1" t="s">
        <v>19</v>
      </c>
      <c r="B22" s="7">
        <v>19.22</v>
      </c>
      <c r="C22" s="75"/>
    </row>
    <row r="23" spans="1:3" ht="12.75">
      <c r="A23" s="1" t="s">
        <v>20</v>
      </c>
      <c r="B23" s="7">
        <v>10.71</v>
      </c>
      <c r="C23" s="75"/>
    </row>
    <row r="24" spans="1:3" ht="12.75">
      <c r="A24" s="1" t="s">
        <v>21</v>
      </c>
      <c r="B24" s="8">
        <v>36</v>
      </c>
      <c r="C24" s="75"/>
    </row>
    <row r="25" spans="1:3" ht="12.75">
      <c r="A25" t="s">
        <v>4</v>
      </c>
      <c r="B25" s="2">
        <f>SUM(B21:B24)</f>
        <v>73.43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187.43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96.07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36</v>
      </c>
      <c r="C31" s="75"/>
    </row>
    <row r="32" spans="1:3" ht="12.75">
      <c r="A32" s="1" t="s">
        <v>22</v>
      </c>
      <c r="B32" s="13">
        <f>B18/B2</f>
        <v>0.10857142857142858</v>
      </c>
      <c r="C32" s="75"/>
    </row>
    <row r="33" spans="1:3" ht="12.75">
      <c r="A33" t="s">
        <v>23</v>
      </c>
      <c r="B33" s="13">
        <f>B25/B2</f>
        <v>0.06993333333333333</v>
      </c>
      <c r="C33" s="75"/>
    </row>
    <row r="34" spans="1:3" ht="12.75">
      <c r="A34" t="s">
        <v>26</v>
      </c>
      <c r="B34" s="13">
        <f>B27/B2</f>
        <v>0.17850476190476192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2" t="s">
        <v>0</v>
      </c>
      <c r="C1" s="78" t="s">
        <v>30</v>
      </c>
    </row>
    <row r="2" spans="1:3" ht="12.75">
      <c r="A2" t="s">
        <v>28</v>
      </c>
      <c r="B2" s="27">
        <v>850</v>
      </c>
      <c r="C2" s="75"/>
    </row>
    <row r="3" spans="1:3" ht="12.75">
      <c r="A3" t="s">
        <v>132</v>
      </c>
      <c r="B3" s="10">
        <v>0.319</v>
      </c>
      <c r="C3" s="75"/>
    </row>
    <row r="4" spans="1:3" ht="12.75">
      <c r="A4" t="s">
        <v>27</v>
      </c>
      <c r="B4" s="2">
        <f>B2*B3</f>
        <v>271.15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20.5</v>
      </c>
      <c r="C7" s="75"/>
    </row>
    <row r="8" spans="1:3" ht="12.75">
      <c r="A8" s="1" t="s">
        <v>9</v>
      </c>
      <c r="B8" s="11">
        <v>19.8</v>
      </c>
      <c r="C8" s="75"/>
    </row>
    <row r="9" spans="1:3" ht="12.75">
      <c r="A9" s="1" t="s">
        <v>24</v>
      </c>
      <c r="B9" s="11">
        <v>0</v>
      </c>
      <c r="C9" s="75"/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7.05</v>
      </c>
      <c r="C11" s="75"/>
    </row>
    <row r="12" spans="1:3" ht="12.75">
      <c r="A12" s="1" t="s">
        <v>11</v>
      </c>
      <c r="B12" s="11">
        <v>7.5</v>
      </c>
      <c r="C12" s="77" t="s">
        <v>142</v>
      </c>
    </row>
    <row r="13" spans="1:3" ht="12.75">
      <c r="A13" s="1" t="s">
        <v>13</v>
      </c>
      <c r="B13" s="11">
        <v>13.34</v>
      </c>
      <c r="C13" s="75"/>
    </row>
    <row r="14" spans="1:3" ht="12.75">
      <c r="A14" s="1" t="s">
        <v>14</v>
      </c>
      <c r="B14" s="11">
        <v>17.38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1.5</v>
      </c>
      <c r="C16" s="75"/>
    </row>
    <row r="17" spans="1:3" ht="12.75">
      <c r="A17" s="1" t="s">
        <v>17</v>
      </c>
      <c r="B17" s="12">
        <v>1.96</v>
      </c>
      <c r="C17" s="75"/>
    </row>
    <row r="18" spans="1:3" ht="12.75">
      <c r="A18" t="s">
        <v>2</v>
      </c>
      <c r="B18" s="2">
        <f>SUM(B7:B17)</f>
        <v>89.02999999999999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7.77</v>
      </c>
      <c r="C21" s="75"/>
    </row>
    <row r="22" spans="1:3" ht="12.75">
      <c r="A22" s="1" t="s">
        <v>19</v>
      </c>
      <c r="B22" s="7">
        <v>20.49</v>
      </c>
      <c r="C22" s="75"/>
    </row>
    <row r="23" spans="1:3" ht="12.75">
      <c r="A23" s="1" t="s">
        <v>20</v>
      </c>
      <c r="B23" s="7">
        <v>11.91</v>
      </c>
      <c r="C23" s="75"/>
    </row>
    <row r="24" spans="1:3" ht="12.75">
      <c r="A24" s="1" t="s">
        <v>21</v>
      </c>
      <c r="B24" s="8">
        <v>36</v>
      </c>
      <c r="C24" s="75"/>
    </row>
    <row r="25" spans="1:3" ht="12.75">
      <c r="A25" t="s">
        <v>4</v>
      </c>
      <c r="B25" s="2">
        <f>SUM(B21:B24)</f>
        <v>76.17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165.2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105.94999999999999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36</v>
      </c>
      <c r="C31" s="75"/>
    </row>
    <row r="32" spans="1:3" ht="12.75">
      <c r="A32" s="1" t="s">
        <v>22</v>
      </c>
      <c r="B32" s="13">
        <f>B18/B2</f>
        <v>0.10474117647058823</v>
      </c>
      <c r="C32" s="75"/>
    </row>
    <row r="33" spans="1:3" ht="12.75">
      <c r="A33" t="s">
        <v>23</v>
      </c>
      <c r="B33" s="13">
        <f>B25/B2</f>
        <v>0.08961176470588235</v>
      </c>
      <c r="C33" s="75"/>
    </row>
    <row r="34" spans="1:3" ht="12.75">
      <c r="A34" t="s">
        <v>26</v>
      </c>
      <c r="B34" s="13">
        <f>B27/B2</f>
        <v>0.19435294117647056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2" t="s">
        <v>0</v>
      </c>
      <c r="C1" s="78" t="s">
        <v>30</v>
      </c>
    </row>
    <row r="2" spans="1:3" ht="12.75">
      <c r="A2" t="s">
        <v>28</v>
      </c>
      <c r="B2" s="9">
        <v>1400</v>
      </c>
      <c r="C2" s="75"/>
    </row>
    <row r="3" spans="1:3" ht="12.75">
      <c r="A3" t="s">
        <v>132</v>
      </c>
      <c r="B3" s="10">
        <v>0.21</v>
      </c>
      <c r="C3" s="75"/>
    </row>
    <row r="4" spans="1:3" ht="12.75">
      <c r="A4" t="s">
        <v>27</v>
      </c>
      <c r="B4" s="2">
        <f>B2*B3</f>
        <v>294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17.5</v>
      </c>
      <c r="C7" s="75"/>
    </row>
    <row r="8" spans="1:3" ht="12.75">
      <c r="A8" s="1" t="s">
        <v>9</v>
      </c>
      <c r="B8" s="11">
        <v>10.6</v>
      </c>
      <c r="C8" s="75"/>
    </row>
    <row r="9" spans="1:3" ht="12.75">
      <c r="A9" s="1" t="s">
        <v>24</v>
      </c>
      <c r="B9" s="11">
        <v>0</v>
      </c>
      <c r="C9" s="75"/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6.94</v>
      </c>
      <c r="C11" s="75"/>
    </row>
    <row r="12" spans="1:3" ht="12.75">
      <c r="A12" s="1" t="s">
        <v>11</v>
      </c>
      <c r="B12" s="11">
        <v>0</v>
      </c>
      <c r="C12" s="75"/>
    </row>
    <row r="13" spans="1:3" ht="12.75">
      <c r="A13" s="1" t="s">
        <v>13</v>
      </c>
      <c r="B13" s="11">
        <v>14.32</v>
      </c>
      <c r="C13" s="75"/>
    </row>
    <row r="14" spans="1:3" ht="12.75">
      <c r="A14" s="1" t="s">
        <v>14</v>
      </c>
      <c r="B14" s="11">
        <v>17.78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8.25</v>
      </c>
      <c r="C16" s="75"/>
    </row>
    <row r="17" spans="1:3" ht="12.75">
      <c r="A17" s="1" t="s">
        <v>17</v>
      </c>
      <c r="B17" s="12">
        <v>1.7</v>
      </c>
      <c r="C17" s="75"/>
    </row>
    <row r="18" spans="1:3" ht="12.75">
      <c r="A18" t="s">
        <v>2</v>
      </c>
      <c r="B18" s="2">
        <f>SUM(B7:B17)</f>
        <v>77.09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7.99</v>
      </c>
      <c r="C21" s="75"/>
    </row>
    <row r="22" spans="1:3" ht="12.75">
      <c r="A22" s="1" t="s">
        <v>19</v>
      </c>
      <c r="B22" s="7">
        <v>21.23</v>
      </c>
      <c r="C22" s="75"/>
    </row>
    <row r="23" spans="1:3" ht="12.75">
      <c r="A23" s="1" t="s">
        <v>20</v>
      </c>
      <c r="B23" s="7">
        <v>12.33</v>
      </c>
      <c r="C23" s="75"/>
    </row>
    <row r="24" spans="1:3" ht="12.75">
      <c r="A24" s="1" t="s">
        <v>21</v>
      </c>
      <c r="B24" s="8">
        <v>36</v>
      </c>
      <c r="C24" s="75"/>
    </row>
    <row r="25" spans="1:3" ht="12.75">
      <c r="A25" t="s">
        <v>4</v>
      </c>
      <c r="B25" s="2">
        <f>SUM(B21:B24)</f>
        <v>77.55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154.64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139.36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13">
        <f>B18/B2</f>
        <v>0.05506428571428572</v>
      </c>
      <c r="C32" s="75"/>
    </row>
    <row r="33" spans="1:3" ht="12.75">
      <c r="A33" t="s">
        <v>23</v>
      </c>
      <c r="B33" s="13">
        <f>B25/B2</f>
        <v>0.05539285714285714</v>
      </c>
      <c r="C33" s="75"/>
    </row>
    <row r="34" spans="1:3" ht="12.75">
      <c r="A34" t="s">
        <v>26</v>
      </c>
      <c r="B34" s="13">
        <f>B27/B2</f>
        <v>0.11045714285714285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156</v>
      </c>
      <c r="B1" s="22" t="s">
        <v>0</v>
      </c>
      <c r="C1" s="78" t="s">
        <v>30</v>
      </c>
    </row>
    <row r="2" spans="1:3" ht="12.75">
      <c r="A2" t="s">
        <v>28</v>
      </c>
      <c r="B2" s="9">
        <v>1400</v>
      </c>
      <c r="C2" s="75"/>
    </row>
    <row r="3" spans="1:3" ht="12.75">
      <c r="A3" t="s">
        <v>132</v>
      </c>
      <c r="B3" s="12">
        <v>0.3</v>
      </c>
      <c r="C3" s="75"/>
    </row>
    <row r="4" spans="1:3" ht="12.75">
      <c r="A4" t="s">
        <v>27</v>
      </c>
      <c r="B4" s="2">
        <f>B2*B3</f>
        <v>420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84</v>
      </c>
      <c r="C7" s="75"/>
    </row>
    <row r="8" spans="1:3" ht="12.75">
      <c r="A8" s="1" t="s">
        <v>9</v>
      </c>
      <c r="B8" s="11">
        <v>54.5</v>
      </c>
      <c r="C8" s="75"/>
    </row>
    <row r="9" spans="1:3" ht="12.75">
      <c r="A9" s="1" t="s">
        <v>24</v>
      </c>
      <c r="B9" s="11">
        <v>36</v>
      </c>
      <c r="C9" s="77" t="s">
        <v>131</v>
      </c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16.35</v>
      </c>
      <c r="C11" s="75"/>
    </row>
    <row r="12" spans="1:3" ht="12.75">
      <c r="A12" s="1" t="s">
        <v>11</v>
      </c>
      <c r="B12" s="11">
        <v>9.5</v>
      </c>
      <c r="C12" s="75"/>
    </row>
    <row r="13" spans="1:3" ht="12.75">
      <c r="A13" s="1" t="s">
        <v>13</v>
      </c>
      <c r="B13" s="11">
        <v>17.03</v>
      </c>
      <c r="C13" s="75"/>
    </row>
    <row r="14" spans="1:3" ht="12.75">
      <c r="A14" s="1" t="s">
        <v>14</v>
      </c>
      <c r="B14" s="11">
        <v>22.73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8.5</v>
      </c>
      <c r="C16" s="75"/>
    </row>
    <row r="17" spans="1:3" ht="12.75">
      <c r="A17" s="1" t="s">
        <v>17</v>
      </c>
      <c r="B17" s="12">
        <v>5.59</v>
      </c>
      <c r="C17" s="75"/>
    </row>
    <row r="18" spans="1:3" ht="12.75">
      <c r="A18" t="s">
        <v>2</v>
      </c>
      <c r="B18" s="2">
        <f>SUM(B7:B17)</f>
        <v>254.2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8.74</v>
      </c>
      <c r="C21" s="75"/>
    </row>
    <row r="22" spans="1:3" ht="12.75">
      <c r="A22" s="1" t="s">
        <v>19</v>
      </c>
      <c r="B22" s="7">
        <v>27.37</v>
      </c>
      <c r="C22" s="75"/>
    </row>
    <row r="23" spans="1:3" ht="12.75">
      <c r="A23" s="1" t="s">
        <v>20</v>
      </c>
      <c r="B23" s="7">
        <v>14.97</v>
      </c>
      <c r="C23" s="75"/>
    </row>
    <row r="24" spans="1:3" ht="12.75">
      <c r="A24" s="1" t="s">
        <v>21</v>
      </c>
      <c r="B24" s="8">
        <v>36</v>
      </c>
      <c r="C24" s="75"/>
    </row>
    <row r="25" spans="1:3" ht="12.75">
      <c r="A25" t="s">
        <v>4</v>
      </c>
      <c r="B25" s="2">
        <f>SUM(B21:B24)</f>
        <v>87.08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341.28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78.72000000000003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36</v>
      </c>
      <c r="C31" s="75"/>
    </row>
    <row r="32" spans="1:3" ht="12.75">
      <c r="A32" s="1" t="s">
        <v>22</v>
      </c>
      <c r="B32" s="13">
        <f>B18/B2</f>
        <v>0.18157142857142855</v>
      </c>
      <c r="C32" s="75"/>
    </row>
    <row r="33" spans="1:3" ht="12.75">
      <c r="A33" t="s">
        <v>23</v>
      </c>
      <c r="B33" s="13">
        <f>B25/B2</f>
        <v>0.0622</v>
      </c>
      <c r="C33" s="75"/>
    </row>
    <row r="34" spans="1:3" ht="12.75">
      <c r="A34" t="s">
        <v>26</v>
      </c>
      <c r="B34" s="13">
        <f>B27/B2</f>
        <v>0.24377142857142856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zoomScalePageLayoutView="0" workbookViewId="0" topLeftCell="A1">
      <selection activeCell="G29" sqref="G29"/>
    </sheetView>
  </sheetViews>
  <sheetFormatPr defaultColWidth="9.140625" defaultRowHeight="12.75"/>
  <cols>
    <col min="1" max="1" width="9.57421875" style="0" customWidth="1"/>
    <col min="2" max="8" width="9.7109375" style="0" customWidth="1"/>
    <col min="9" max="12" width="8.421875" style="0" customWidth="1"/>
  </cols>
  <sheetData>
    <row r="1" spans="1:8" ht="12.75">
      <c r="A1" s="48"/>
      <c r="B1" s="49" t="s">
        <v>150</v>
      </c>
      <c r="C1" s="49" t="s">
        <v>117</v>
      </c>
      <c r="D1" s="49" t="s">
        <v>116</v>
      </c>
      <c r="E1" s="50" t="s">
        <v>71</v>
      </c>
      <c r="F1" s="49" t="s">
        <v>66</v>
      </c>
      <c r="G1" s="49" t="s">
        <v>66</v>
      </c>
      <c r="H1" s="51" t="s">
        <v>66</v>
      </c>
    </row>
    <row r="2" spans="1:8" ht="12.75">
      <c r="A2" s="52" t="s">
        <v>63</v>
      </c>
      <c r="B2" s="15" t="s">
        <v>151</v>
      </c>
      <c r="C2" s="15" t="s">
        <v>151</v>
      </c>
      <c r="D2" s="44" t="s">
        <v>117</v>
      </c>
      <c r="E2" s="47" t="s">
        <v>72</v>
      </c>
      <c r="F2" s="15" t="s">
        <v>64</v>
      </c>
      <c r="G2" s="15" t="s">
        <v>152</v>
      </c>
      <c r="H2" s="53" t="s">
        <v>65</v>
      </c>
    </row>
    <row r="3" spans="1:8" ht="12.75">
      <c r="A3" s="54" t="s">
        <v>49</v>
      </c>
      <c r="B3" s="45">
        <f>HRSW!B4</f>
        <v>296</v>
      </c>
      <c r="C3" s="45">
        <f>HRSW!B18</f>
        <v>176.02</v>
      </c>
      <c r="D3" s="16">
        <f>B3-C3</f>
        <v>119.97999999999999</v>
      </c>
      <c r="E3" s="18">
        <v>1000</v>
      </c>
      <c r="F3" s="19">
        <f aca="true" t="shared" si="0" ref="F3:F21">B3*E3</f>
        <v>296000</v>
      </c>
      <c r="G3" s="19">
        <f aca="true" t="shared" si="1" ref="G3:G21">E3*C3</f>
        <v>176020</v>
      </c>
      <c r="H3" s="33">
        <f>F3-G3</f>
        <v>119980</v>
      </c>
    </row>
    <row r="4" spans="1:8" ht="12.75">
      <c r="A4" s="54" t="s">
        <v>50</v>
      </c>
      <c r="B4" s="45">
        <f>Durum!B4</f>
        <v>348.65999999999997</v>
      </c>
      <c r="C4" s="45">
        <f>Durum!B18</f>
        <v>182.05</v>
      </c>
      <c r="D4" s="16">
        <f aca="true" t="shared" si="2" ref="D4:D21">B4-C4</f>
        <v>166.60999999999996</v>
      </c>
      <c r="E4" s="18">
        <v>800</v>
      </c>
      <c r="F4" s="19">
        <f t="shared" si="0"/>
        <v>278928</v>
      </c>
      <c r="G4" s="19">
        <f t="shared" si="1"/>
        <v>145640</v>
      </c>
      <c r="H4" s="33">
        <f aca="true" t="shared" si="3" ref="H4:H20">F4-G4</f>
        <v>133288</v>
      </c>
    </row>
    <row r="5" spans="1:8" ht="12.75">
      <c r="A5" s="54" t="s">
        <v>51</v>
      </c>
      <c r="B5" s="45">
        <f>Barley!B4</f>
        <v>352.64</v>
      </c>
      <c r="C5" s="45">
        <f>Barley!B18</f>
        <v>144.79</v>
      </c>
      <c r="D5" s="16">
        <f t="shared" si="2"/>
        <v>207.85</v>
      </c>
      <c r="E5" s="18">
        <v>0</v>
      </c>
      <c r="F5" s="19">
        <f t="shared" si="0"/>
        <v>0</v>
      </c>
      <c r="G5" s="19">
        <f t="shared" si="1"/>
        <v>0</v>
      </c>
      <c r="H5" s="33">
        <f t="shared" si="3"/>
        <v>0</v>
      </c>
    </row>
    <row r="6" spans="1:8" ht="12.75">
      <c r="A6" s="54" t="s">
        <v>25</v>
      </c>
      <c r="B6" s="45">
        <f>Corn!B4</f>
        <v>378.25</v>
      </c>
      <c r="C6" s="45">
        <f>Corn!B18</f>
        <v>249.01999999999998</v>
      </c>
      <c r="D6" s="16">
        <f t="shared" si="2"/>
        <v>129.23000000000002</v>
      </c>
      <c r="E6" s="18">
        <v>0</v>
      </c>
      <c r="F6" s="19">
        <f t="shared" si="0"/>
        <v>0</v>
      </c>
      <c r="G6" s="19">
        <f t="shared" si="1"/>
        <v>0</v>
      </c>
      <c r="H6" s="33">
        <f t="shared" si="3"/>
        <v>0</v>
      </c>
    </row>
    <row r="7" spans="1:8" ht="12.75">
      <c r="A7" s="54" t="s">
        <v>138</v>
      </c>
      <c r="B7" s="45">
        <f>Soy!B4</f>
        <v>329.15</v>
      </c>
      <c r="C7" s="45">
        <f>Soy!B18</f>
        <v>150.47000000000003</v>
      </c>
      <c r="D7" s="16">
        <f>B7-C7</f>
        <v>178.67999999999995</v>
      </c>
      <c r="E7" s="18">
        <v>200</v>
      </c>
      <c r="F7" s="19">
        <f>B7*E7</f>
        <v>65830</v>
      </c>
      <c r="G7" s="19">
        <f>E7*C7</f>
        <v>30094.000000000007</v>
      </c>
      <c r="H7" s="33">
        <f>F7-G7</f>
        <v>35735.99999999999</v>
      </c>
    </row>
    <row r="8" spans="1:8" ht="12.75">
      <c r="A8" s="54" t="s">
        <v>52</v>
      </c>
      <c r="B8" s="45">
        <f>Oil_SF!B4</f>
        <v>385.32</v>
      </c>
      <c r="C8" s="45">
        <f>Oil_SF!B18</f>
        <v>180.05</v>
      </c>
      <c r="D8" s="16">
        <f t="shared" si="2"/>
        <v>205.26999999999998</v>
      </c>
      <c r="E8" s="18">
        <v>400</v>
      </c>
      <c r="F8" s="19">
        <f t="shared" si="0"/>
        <v>154128</v>
      </c>
      <c r="G8" s="19">
        <f t="shared" si="1"/>
        <v>72020</v>
      </c>
      <c r="H8" s="33">
        <f t="shared" si="3"/>
        <v>82108</v>
      </c>
    </row>
    <row r="9" spans="1:8" ht="12.75">
      <c r="A9" s="55" t="s">
        <v>82</v>
      </c>
      <c r="B9" s="45">
        <f>Conf_SF!B4</f>
        <v>480.93999999999994</v>
      </c>
      <c r="C9" s="45">
        <f>Conf_SF!B18</f>
        <v>211.37000000000003</v>
      </c>
      <c r="D9" s="16">
        <f t="shared" si="2"/>
        <v>269.56999999999994</v>
      </c>
      <c r="E9" s="18">
        <v>200</v>
      </c>
      <c r="F9" s="19">
        <f t="shared" si="0"/>
        <v>96187.99999999999</v>
      </c>
      <c r="G9" s="19">
        <f t="shared" si="1"/>
        <v>42274.00000000001</v>
      </c>
      <c r="H9" s="33">
        <f>F9-G9</f>
        <v>53913.99999999998</v>
      </c>
    </row>
    <row r="10" spans="1:8" ht="12.75">
      <c r="A10" s="54" t="s">
        <v>53</v>
      </c>
      <c r="B10" s="45">
        <f>Canola!B4</f>
        <v>459</v>
      </c>
      <c r="C10" s="45">
        <f>Canola!B18</f>
        <v>249.10999999999999</v>
      </c>
      <c r="D10" s="16">
        <f t="shared" si="2"/>
        <v>209.89000000000001</v>
      </c>
      <c r="E10" s="18">
        <v>0</v>
      </c>
      <c r="F10" s="19">
        <f t="shared" si="0"/>
        <v>0</v>
      </c>
      <c r="G10" s="19">
        <f t="shared" si="1"/>
        <v>0</v>
      </c>
      <c r="H10" s="33">
        <f t="shared" si="3"/>
        <v>0</v>
      </c>
    </row>
    <row r="11" spans="1:8" ht="12.75">
      <c r="A11" s="54" t="s">
        <v>54</v>
      </c>
      <c r="B11" s="45">
        <f>Flax!B4</f>
        <v>289.59</v>
      </c>
      <c r="C11" s="45">
        <f>Flax!B18</f>
        <v>118.44999999999999</v>
      </c>
      <c r="D11" s="16">
        <f t="shared" si="2"/>
        <v>171.14</v>
      </c>
      <c r="E11" s="18">
        <v>200</v>
      </c>
      <c r="F11" s="19">
        <f t="shared" si="0"/>
        <v>57917.99999999999</v>
      </c>
      <c r="G11" s="19">
        <f t="shared" si="1"/>
        <v>23689.999999999996</v>
      </c>
      <c r="H11" s="33">
        <f t="shared" si="3"/>
        <v>34228</v>
      </c>
    </row>
    <row r="12" spans="1:8" ht="12.75">
      <c r="A12" s="54" t="s">
        <v>57</v>
      </c>
      <c r="B12" s="45">
        <f>Peas!B4</f>
        <v>315</v>
      </c>
      <c r="C12" s="45">
        <f>Peas!B18</f>
        <v>174.9</v>
      </c>
      <c r="D12" s="16">
        <f t="shared" si="2"/>
        <v>140.1</v>
      </c>
      <c r="E12" s="18">
        <v>0</v>
      </c>
      <c r="F12" s="19">
        <f t="shared" si="0"/>
        <v>0</v>
      </c>
      <c r="G12" s="19">
        <f t="shared" si="1"/>
        <v>0</v>
      </c>
      <c r="H12" s="33">
        <f t="shared" si="3"/>
        <v>0</v>
      </c>
    </row>
    <row r="13" spans="1:8" ht="12.75">
      <c r="A13" s="54" t="s">
        <v>58</v>
      </c>
      <c r="B13" s="45">
        <f>Oats!B4</f>
        <v>234.60000000000002</v>
      </c>
      <c r="C13" s="45">
        <f>Oats!B18</f>
        <v>139.51</v>
      </c>
      <c r="D13" s="16">
        <f t="shared" si="2"/>
        <v>95.09000000000003</v>
      </c>
      <c r="E13" s="18">
        <v>0</v>
      </c>
      <c r="F13" s="19">
        <f t="shared" si="0"/>
        <v>0</v>
      </c>
      <c r="G13" s="19">
        <f t="shared" si="1"/>
        <v>0</v>
      </c>
      <c r="H13" s="33">
        <f t="shared" si="3"/>
        <v>0</v>
      </c>
    </row>
    <row r="14" spans="1:8" ht="12.75">
      <c r="A14" s="54" t="s">
        <v>59</v>
      </c>
      <c r="B14" s="45">
        <f>Lentil!B4</f>
        <v>286</v>
      </c>
      <c r="C14" s="45">
        <f>Lentil!B18</f>
        <v>150.25</v>
      </c>
      <c r="D14" s="16">
        <f t="shared" si="2"/>
        <v>135.75</v>
      </c>
      <c r="E14" s="18">
        <v>0</v>
      </c>
      <c r="F14" s="19">
        <f t="shared" si="0"/>
        <v>0</v>
      </c>
      <c r="G14" s="19">
        <f t="shared" si="1"/>
        <v>0</v>
      </c>
      <c r="H14" s="33">
        <f t="shared" si="3"/>
        <v>0</v>
      </c>
    </row>
    <row r="15" spans="1:8" ht="12.75">
      <c r="A15" s="54" t="s">
        <v>55</v>
      </c>
      <c r="B15" s="45">
        <f>Mustard!B4</f>
        <v>360</v>
      </c>
      <c r="C15" s="45">
        <f>Mustard!B18</f>
        <v>118.03</v>
      </c>
      <c r="D15" s="16">
        <f t="shared" si="2"/>
        <v>241.97</v>
      </c>
      <c r="E15" s="18">
        <v>0</v>
      </c>
      <c r="F15" s="19">
        <f t="shared" si="0"/>
        <v>0</v>
      </c>
      <c r="G15" s="19">
        <f t="shared" si="1"/>
        <v>0</v>
      </c>
      <c r="H15" s="33">
        <f t="shared" si="3"/>
        <v>0</v>
      </c>
    </row>
    <row r="16" spans="1:8" ht="12.75">
      <c r="A16" s="55" t="s">
        <v>80</v>
      </c>
      <c r="B16" s="45">
        <f>Saffl!B4</f>
        <v>283.5</v>
      </c>
      <c r="C16" s="45">
        <f>Saffl!B18</f>
        <v>114.00000000000001</v>
      </c>
      <c r="D16" s="16">
        <f t="shared" si="2"/>
        <v>169.5</v>
      </c>
      <c r="E16" s="18">
        <v>0</v>
      </c>
      <c r="F16" s="19">
        <f t="shared" si="0"/>
        <v>0</v>
      </c>
      <c r="G16" s="19">
        <f t="shared" si="1"/>
        <v>0</v>
      </c>
      <c r="H16" s="33">
        <f>F16-G16</f>
        <v>0</v>
      </c>
    </row>
    <row r="17" spans="1:8" ht="12.75">
      <c r="A17" s="54" t="s">
        <v>56</v>
      </c>
      <c r="B17" s="45">
        <f>Buckwht!B4</f>
        <v>271.15</v>
      </c>
      <c r="C17" s="45">
        <f>Buckwht!B18</f>
        <v>89.02999999999999</v>
      </c>
      <c r="D17" s="16">
        <f t="shared" si="2"/>
        <v>182.12</v>
      </c>
      <c r="E17" s="18">
        <v>0</v>
      </c>
      <c r="F17" s="19">
        <f t="shared" si="0"/>
        <v>0</v>
      </c>
      <c r="G17" s="19">
        <f t="shared" si="1"/>
        <v>0</v>
      </c>
      <c r="H17" s="33">
        <f t="shared" si="3"/>
        <v>0</v>
      </c>
    </row>
    <row r="18" spans="1:8" ht="12.75">
      <c r="A18" s="54" t="s">
        <v>60</v>
      </c>
      <c r="B18" s="45">
        <f>Millet!B4</f>
        <v>294</v>
      </c>
      <c r="C18" s="45">
        <f>Millet!B18</f>
        <v>77.09</v>
      </c>
      <c r="D18" s="16">
        <f t="shared" si="2"/>
        <v>216.91</v>
      </c>
      <c r="E18" s="18">
        <v>0</v>
      </c>
      <c r="F18" s="19">
        <f t="shared" si="0"/>
        <v>0</v>
      </c>
      <c r="G18" s="19">
        <f t="shared" si="1"/>
        <v>0</v>
      </c>
      <c r="H18" s="33">
        <f t="shared" si="3"/>
        <v>0</v>
      </c>
    </row>
    <row r="19" spans="1:8" ht="12.75">
      <c r="A19" s="54" t="s">
        <v>61</v>
      </c>
      <c r="B19" s="45">
        <f>HRWW!B4</f>
        <v>281.15999999999997</v>
      </c>
      <c r="C19" s="45">
        <f>HRWW!B18</f>
        <v>175.85000000000002</v>
      </c>
      <c r="D19" s="16">
        <f t="shared" si="2"/>
        <v>105.30999999999995</v>
      </c>
      <c r="E19" s="18">
        <v>0</v>
      </c>
      <c r="F19" s="19">
        <f t="shared" si="0"/>
        <v>0</v>
      </c>
      <c r="G19" s="19">
        <f t="shared" si="1"/>
        <v>0</v>
      </c>
      <c r="H19" s="33">
        <f t="shared" si="3"/>
        <v>0</v>
      </c>
    </row>
    <row r="20" spans="1:8" ht="12.75">
      <c r="A20" s="54" t="s">
        <v>62</v>
      </c>
      <c r="B20" s="45">
        <f>Rye!B4</f>
        <v>269.78000000000003</v>
      </c>
      <c r="C20" s="45">
        <f>Rye!B18</f>
        <v>136.47000000000003</v>
      </c>
      <c r="D20" s="16">
        <f t="shared" si="2"/>
        <v>133.31</v>
      </c>
      <c r="E20" s="18">
        <v>0</v>
      </c>
      <c r="F20" s="19">
        <f t="shared" si="0"/>
        <v>0</v>
      </c>
      <c r="G20" s="19">
        <f t="shared" si="1"/>
        <v>0</v>
      </c>
      <c r="H20" s="33">
        <f t="shared" si="3"/>
        <v>0</v>
      </c>
    </row>
    <row r="21" spans="1:8" ht="12.75">
      <c r="A21" s="81" t="s">
        <v>157</v>
      </c>
      <c r="B21" s="45">
        <f>Chickpea!B4</f>
        <v>420</v>
      </c>
      <c r="C21" s="45">
        <f>Chickpea!B18</f>
        <v>254.2</v>
      </c>
      <c r="D21" s="16">
        <f t="shared" si="2"/>
        <v>165.8</v>
      </c>
      <c r="E21" s="18">
        <v>0</v>
      </c>
      <c r="F21" s="19">
        <f t="shared" si="0"/>
        <v>0</v>
      </c>
      <c r="G21" s="19">
        <f t="shared" si="1"/>
        <v>0</v>
      </c>
      <c r="H21" s="33">
        <f>F21-G21</f>
        <v>0</v>
      </c>
    </row>
    <row r="22" spans="1:8" ht="12.75">
      <c r="A22" s="36" t="s">
        <v>75</v>
      </c>
      <c r="B22" s="14"/>
      <c r="C22" s="25"/>
      <c r="D22" s="25"/>
      <c r="E22" s="20">
        <f>SUM(E3:E21)</f>
        <v>2800</v>
      </c>
      <c r="F22" s="20">
        <f>SUM(F3:F21)</f>
        <v>948992</v>
      </c>
      <c r="G22" s="20">
        <f>SUM(G3:G21)</f>
        <v>489738</v>
      </c>
      <c r="H22" s="37">
        <f>SUM(H3:H21)</f>
        <v>459254</v>
      </c>
    </row>
    <row r="23" spans="1:7" ht="12.75">
      <c r="A23" s="4"/>
      <c r="B23" s="4"/>
      <c r="C23" s="4"/>
      <c r="D23" s="4"/>
      <c r="E23" s="16"/>
      <c r="F23" s="16"/>
      <c r="G23" s="16"/>
    </row>
    <row r="24" spans="1:8" ht="12.75">
      <c r="A24" s="3"/>
      <c r="B24" s="3"/>
      <c r="C24" s="92" t="s">
        <v>48</v>
      </c>
      <c r="D24" s="92"/>
      <c r="E24" s="92"/>
      <c r="F24" s="3"/>
      <c r="G24" s="3"/>
      <c r="H24" s="3"/>
    </row>
    <row r="25" spans="1:8" ht="12.75">
      <c r="A25" s="56" t="s">
        <v>73</v>
      </c>
      <c r="B25" s="57"/>
      <c r="C25" s="57"/>
      <c r="D25" s="58"/>
      <c r="E25" s="57" t="s">
        <v>74</v>
      </c>
      <c r="F25" s="57"/>
      <c r="G25" s="57"/>
      <c r="H25" s="59"/>
    </row>
    <row r="26" spans="1:8" ht="12.75">
      <c r="A26" s="54" t="s">
        <v>27</v>
      </c>
      <c r="B26" s="4"/>
      <c r="C26" s="19">
        <f>F22</f>
        <v>948992</v>
      </c>
      <c r="D26" s="4"/>
      <c r="E26" s="4" t="s">
        <v>68</v>
      </c>
      <c r="F26" s="4"/>
      <c r="G26" s="60">
        <f>G22</f>
        <v>489738</v>
      </c>
      <c r="H26" s="61"/>
    </row>
    <row r="27" spans="1:8" ht="12.75">
      <c r="A27" s="93" t="s">
        <v>146</v>
      </c>
      <c r="B27" s="89"/>
      <c r="C27" s="66">
        <v>0</v>
      </c>
      <c r="D27" s="67" t="s">
        <v>70</v>
      </c>
      <c r="E27" s="89" t="s">
        <v>118</v>
      </c>
      <c r="F27" s="89"/>
      <c r="G27" s="66">
        <v>51300</v>
      </c>
      <c r="H27" s="68" t="s">
        <v>70</v>
      </c>
    </row>
    <row r="28" spans="1:11" ht="12.75">
      <c r="A28" s="90"/>
      <c r="B28" s="91"/>
      <c r="C28" s="66">
        <v>0</v>
      </c>
      <c r="D28" s="4"/>
      <c r="E28" s="89" t="s">
        <v>67</v>
      </c>
      <c r="F28" s="89"/>
      <c r="G28" s="66">
        <v>100800</v>
      </c>
      <c r="H28" s="63"/>
      <c r="K28" s="69"/>
    </row>
    <row r="29" spans="1:8" ht="12.75">
      <c r="A29" s="90"/>
      <c r="B29" s="91"/>
      <c r="C29" s="66">
        <v>0</v>
      </c>
      <c r="D29" s="4"/>
      <c r="E29" s="89" t="s">
        <v>119</v>
      </c>
      <c r="F29" s="89"/>
      <c r="G29" s="66">
        <v>0</v>
      </c>
      <c r="H29" s="63"/>
    </row>
    <row r="30" spans="1:8" ht="12.75">
      <c r="A30" s="90"/>
      <c r="B30" s="91"/>
      <c r="C30" s="66">
        <v>0</v>
      </c>
      <c r="D30" s="4"/>
      <c r="E30" s="89" t="s">
        <v>69</v>
      </c>
      <c r="F30" s="89"/>
      <c r="G30" s="66">
        <v>0</v>
      </c>
      <c r="H30" s="63"/>
    </row>
    <row r="31" spans="1:8" ht="12.75">
      <c r="A31" s="90"/>
      <c r="B31" s="91"/>
      <c r="C31" s="66">
        <v>0</v>
      </c>
      <c r="D31" s="4"/>
      <c r="E31" s="91" t="s">
        <v>145</v>
      </c>
      <c r="F31" s="91"/>
      <c r="G31" s="66">
        <v>0</v>
      </c>
      <c r="H31" s="63"/>
    </row>
    <row r="32" spans="1:8" ht="12.75">
      <c r="A32" s="90"/>
      <c r="B32" s="91"/>
      <c r="C32" s="66">
        <v>0</v>
      </c>
      <c r="D32" s="4"/>
      <c r="E32" s="91"/>
      <c r="F32" s="91"/>
      <c r="G32" s="66">
        <v>0</v>
      </c>
      <c r="H32" s="63"/>
    </row>
    <row r="33" spans="1:8" ht="12.75">
      <c r="A33" s="90" t="s">
        <v>77</v>
      </c>
      <c r="B33" s="91"/>
      <c r="C33" s="70">
        <v>0</v>
      </c>
      <c r="D33" s="62"/>
      <c r="E33" s="91" t="s">
        <v>76</v>
      </c>
      <c r="F33" s="91"/>
      <c r="G33" s="70">
        <v>14300</v>
      </c>
      <c r="H33" s="63"/>
    </row>
    <row r="34" spans="1:8" ht="12.75">
      <c r="A34" s="54" t="s">
        <v>66</v>
      </c>
      <c r="B34" s="4"/>
      <c r="C34" s="19">
        <f>SUM(C26:C33)</f>
        <v>948992</v>
      </c>
      <c r="D34" s="4"/>
      <c r="E34" s="4" t="s">
        <v>66</v>
      </c>
      <c r="F34" s="4"/>
      <c r="G34" s="31">
        <f>SUM(G26:G33)</f>
        <v>656138</v>
      </c>
      <c r="H34" s="61"/>
    </row>
    <row r="35" spans="1:8" ht="12.75">
      <c r="A35" s="64" t="s">
        <v>120</v>
      </c>
      <c r="B35" s="3"/>
      <c r="C35" s="3"/>
      <c r="D35" s="3"/>
      <c r="E35" s="3"/>
      <c r="F35" s="3"/>
      <c r="G35" s="71">
        <f>C34-G34</f>
        <v>292854</v>
      </c>
      <c r="H35" s="65"/>
    </row>
    <row r="36" ht="12.75">
      <c r="G36" s="6"/>
    </row>
    <row r="37" spans="1:8" ht="12.75">
      <c r="A37" s="74" t="s">
        <v>128</v>
      </c>
      <c r="B37" s="86"/>
      <c r="C37" s="86"/>
      <c r="D37" s="86"/>
      <c r="E37" s="86"/>
      <c r="F37" s="72" t="s">
        <v>123</v>
      </c>
      <c r="G37" s="87"/>
      <c r="H37" s="87"/>
    </row>
    <row r="38" spans="3:6" ht="12.75">
      <c r="C38" s="73"/>
      <c r="D38" s="73"/>
      <c r="E38" s="73"/>
      <c r="F38" s="73"/>
    </row>
    <row r="39" spans="1:12" ht="12.75">
      <c r="A39" t="s">
        <v>30</v>
      </c>
      <c r="B39" s="88" t="s">
        <v>124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1" ht="12.75">
      <c r="A41" t="s">
        <v>121</v>
      </c>
    </row>
    <row r="42" spans="1:12" ht="12.75">
      <c r="A42" s="28" t="s">
        <v>83</v>
      </c>
      <c r="B42" s="29" t="s">
        <v>84</v>
      </c>
      <c r="C42" s="29" t="s">
        <v>85</v>
      </c>
      <c r="D42" s="29" t="s">
        <v>86</v>
      </c>
      <c r="E42" s="29" t="s">
        <v>87</v>
      </c>
      <c r="F42" s="29" t="s">
        <v>88</v>
      </c>
      <c r="G42" s="29" t="s">
        <v>89</v>
      </c>
      <c r="H42" s="29" t="s">
        <v>90</v>
      </c>
      <c r="I42" s="29" t="s">
        <v>91</v>
      </c>
      <c r="J42" s="29" t="s">
        <v>92</v>
      </c>
      <c r="K42" s="29" t="s">
        <v>93</v>
      </c>
      <c r="L42" s="30" t="s">
        <v>94</v>
      </c>
    </row>
    <row r="43" spans="1:12" ht="12.75">
      <c r="A43" s="54" t="s">
        <v>49</v>
      </c>
      <c r="B43" s="31">
        <f>$E3*HRSW!$B7</f>
        <v>25500</v>
      </c>
      <c r="C43" s="31">
        <f>$E3*HRSW!$B8</f>
        <v>36100</v>
      </c>
      <c r="D43" s="31">
        <f>$E3*HRSW!$B9</f>
        <v>5000</v>
      </c>
      <c r="E43" s="31">
        <f>$E3*HRSW!$B10</f>
        <v>0</v>
      </c>
      <c r="F43" s="31">
        <f>$E3*HRSW!$B11</f>
        <v>61910</v>
      </c>
      <c r="G43" s="31">
        <f>$E3*HRSW!$B12</f>
        <v>5500</v>
      </c>
      <c r="H43" s="31">
        <f>$E3*HRSW!$B13</f>
        <v>13370</v>
      </c>
      <c r="I43" s="31">
        <f>$E3*HRSW!$B14</f>
        <v>16520</v>
      </c>
      <c r="J43" s="31">
        <f>$E3*HRSW!$B15</f>
        <v>0</v>
      </c>
      <c r="K43" s="31">
        <f>$E3*HRSW!$B16</f>
        <v>8250</v>
      </c>
      <c r="L43" s="32">
        <f>$E3*HRSW!$B17</f>
        <v>3870</v>
      </c>
    </row>
    <row r="44" spans="1:12" ht="12.75">
      <c r="A44" s="54" t="s">
        <v>50</v>
      </c>
      <c r="B44" s="19">
        <f>$E4*Durum!$B7</f>
        <v>26600</v>
      </c>
      <c r="C44" s="19">
        <f>$E4*Durum!$B8</f>
        <v>28880</v>
      </c>
      <c r="D44" s="19">
        <f>$E4*Durum!$B9</f>
        <v>4000</v>
      </c>
      <c r="E44" s="19">
        <f>$E4*Durum!$B10</f>
        <v>0</v>
      </c>
      <c r="F44" s="19">
        <f>$E4*Durum!$B11</f>
        <v>46920</v>
      </c>
      <c r="G44" s="19">
        <f>$E4*Durum!$B12</f>
        <v>5600</v>
      </c>
      <c r="H44" s="19">
        <f>$E4*Durum!$B13</f>
        <v>10640</v>
      </c>
      <c r="I44" s="19">
        <f>$E4*Durum!$B14</f>
        <v>13191.999999999998</v>
      </c>
      <c r="J44" s="19">
        <f>$E4*Durum!$B15</f>
        <v>0</v>
      </c>
      <c r="K44" s="19">
        <f>$E4*Durum!$B16</f>
        <v>6600</v>
      </c>
      <c r="L44" s="33">
        <f>$E4*Durum!$B17</f>
        <v>3208</v>
      </c>
    </row>
    <row r="45" spans="1:12" ht="12.75">
      <c r="A45" s="54" t="s">
        <v>51</v>
      </c>
      <c r="B45" s="19">
        <f>$E5*Barley!$B7</f>
        <v>0</v>
      </c>
      <c r="C45" s="19">
        <f>$E5*Barley!$B8</f>
        <v>0</v>
      </c>
      <c r="D45" s="19">
        <f>$E5*Barley!$B9</f>
        <v>0</v>
      </c>
      <c r="E45" s="19">
        <f>$E5*Barley!$B10</f>
        <v>0</v>
      </c>
      <c r="F45" s="19">
        <f>$E5*Barley!$B11</f>
        <v>0</v>
      </c>
      <c r="G45" s="19">
        <f>$E5*Barley!$B12</f>
        <v>0</v>
      </c>
      <c r="H45" s="19">
        <f>$E5*Barley!$B13</f>
        <v>0</v>
      </c>
      <c r="I45" s="19">
        <f>$E5*Barley!$B14</f>
        <v>0</v>
      </c>
      <c r="J45" s="19">
        <f>$E5*Barley!$B15</f>
        <v>0</v>
      </c>
      <c r="K45" s="19">
        <f>$E5*Barley!$B16</f>
        <v>0</v>
      </c>
      <c r="L45" s="33">
        <f>$E5*Barley!$B17</f>
        <v>0</v>
      </c>
    </row>
    <row r="46" spans="1:12" ht="12.75">
      <c r="A46" s="54" t="s">
        <v>25</v>
      </c>
      <c r="B46" s="19">
        <f>$E6*Corn!$B7</f>
        <v>0</v>
      </c>
      <c r="C46" s="19">
        <f>$E6*Corn!$B8</f>
        <v>0</v>
      </c>
      <c r="D46" s="19">
        <f>$E6*Corn!$B9</f>
        <v>0</v>
      </c>
      <c r="E46" s="19">
        <f>$E6*Corn!$B10</f>
        <v>0</v>
      </c>
      <c r="F46" s="19">
        <f>$E6*Corn!$B11</f>
        <v>0</v>
      </c>
      <c r="G46" s="19">
        <f>$E6*Corn!$B12</f>
        <v>0</v>
      </c>
      <c r="H46" s="19">
        <f>$E6*Corn!$B13</f>
        <v>0</v>
      </c>
      <c r="I46" s="19">
        <f>$E6*Corn!$B14</f>
        <v>0</v>
      </c>
      <c r="J46" s="19">
        <f>$E6*Corn!$B15</f>
        <v>0</v>
      </c>
      <c r="K46" s="19">
        <f>$E6*Corn!$B16</f>
        <v>0</v>
      </c>
      <c r="L46" s="33">
        <f>$E6*Corn!$B17</f>
        <v>0</v>
      </c>
    </row>
    <row r="47" spans="1:12" ht="12.75">
      <c r="A47" s="54" t="s">
        <v>138</v>
      </c>
      <c r="B47" s="19">
        <f>$E7*Soy!$B7</f>
        <v>12480</v>
      </c>
      <c r="C47" s="19">
        <f>$E7*Soy!$B8</f>
        <v>8000</v>
      </c>
      <c r="D47" s="19">
        <f>$E7*Soy!$B9</f>
        <v>0</v>
      </c>
      <c r="E47" s="19">
        <f>$E7*Soy!$B10</f>
        <v>0</v>
      </c>
      <c r="F47" s="19">
        <f>$E7*Soy!$B11</f>
        <v>706</v>
      </c>
      <c r="G47" s="19">
        <f>$E7*Soy!$B12</f>
        <v>1200</v>
      </c>
      <c r="H47" s="19">
        <f>$E7*Soy!$B13</f>
        <v>2668</v>
      </c>
      <c r="I47" s="19">
        <f>$E7*Soy!$B14</f>
        <v>3378</v>
      </c>
      <c r="J47" s="19">
        <f>$E7*Soy!$B15</f>
        <v>0</v>
      </c>
      <c r="K47" s="19">
        <f>$E7*Soy!$B16</f>
        <v>1000</v>
      </c>
      <c r="L47" s="33">
        <f>$E7*Soy!$B17</f>
        <v>662</v>
      </c>
    </row>
    <row r="48" spans="1:12" ht="12.75">
      <c r="A48" s="54" t="s">
        <v>52</v>
      </c>
      <c r="B48" s="19">
        <f>$E8*Oil_SF!$B7</f>
        <v>13019.999999999998</v>
      </c>
      <c r="C48" s="19">
        <f>$E8*Oil_SF!$B8</f>
        <v>17680</v>
      </c>
      <c r="D48" s="19">
        <f>$E8*Oil_SF!$B9</f>
        <v>0</v>
      </c>
      <c r="E48" s="19">
        <f>$E8*Oil_SF!$B10</f>
        <v>2000</v>
      </c>
      <c r="F48" s="19">
        <f>$E8*Oil_SF!$B11</f>
        <v>13519.999999999998</v>
      </c>
      <c r="G48" s="19">
        <f>$E8*Oil_SF!$B12</f>
        <v>2800</v>
      </c>
      <c r="H48" s="19">
        <f>$E8*Oil_SF!$B13</f>
        <v>5780</v>
      </c>
      <c r="I48" s="19">
        <f>$E8*Oil_SF!$B14</f>
        <v>7100</v>
      </c>
      <c r="J48" s="19">
        <f>$E8*Oil_SF!$B15</f>
        <v>1836</v>
      </c>
      <c r="K48" s="19">
        <f>$E8*Oil_SF!$B16</f>
        <v>6700</v>
      </c>
      <c r="L48" s="33">
        <f>$E8*Oil_SF!$B17</f>
        <v>1584</v>
      </c>
    </row>
    <row r="49" spans="1:12" ht="12.75">
      <c r="A49" s="55" t="s">
        <v>82</v>
      </c>
      <c r="B49" s="19">
        <f>$E9*Conf_SF!$B$7</f>
        <v>9900</v>
      </c>
      <c r="C49" s="19">
        <f>$E9*Conf_SF!$B$8</f>
        <v>9420</v>
      </c>
      <c r="D49" s="19">
        <f>$E9*Conf_SF!$B$9</f>
        <v>0</v>
      </c>
      <c r="E49" s="19">
        <f>$E9*Conf_SF!$B$10</f>
        <v>2000</v>
      </c>
      <c r="F49" s="19">
        <f>$E9*Conf_SF!$B$11</f>
        <v>4528</v>
      </c>
      <c r="G49" s="19">
        <f>$E9*Conf_SF!$B$12</f>
        <v>3300</v>
      </c>
      <c r="H49" s="19">
        <f>$E9*Conf_SF!$B$13</f>
        <v>2822</v>
      </c>
      <c r="I49" s="19">
        <f>$E9*Conf_SF!$B$14</f>
        <v>3520.0000000000005</v>
      </c>
      <c r="J49" s="19">
        <f>$E9*Conf_SF!$B$15</f>
        <v>803.9999999999999</v>
      </c>
      <c r="K49" s="19">
        <f>$E9*Conf_SF!$B$16</f>
        <v>5050</v>
      </c>
      <c r="L49" s="33">
        <f>$E9*Conf_SF!$B$17</f>
        <v>930.0000000000001</v>
      </c>
    </row>
    <row r="50" spans="1:12" ht="12.75">
      <c r="A50" s="54" t="s">
        <v>53</v>
      </c>
      <c r="B50" s="19">
        <f>$E10*Canola!$B$7</f>
        <v>0</v>
      </c>
      <c r="C50" s="19">
        <f>$E10*Canola!$B$8</f>
        <v>0</v>
      </c>
      <c r="D50" s="19">
        <f>$E10*Canola!$B$9</f>
        <v>0</v>
      </c>
      <c r="E50" s="19">
        <f>$E10*Canola!$B$10</f>
        <v>0</v>
      </c>
      <c r="F50" s="19">
        <f>$E10*Canola!$B$11</f>
        <v>0</v>
      </c>
      <c r="G50" s="19">
        <f>$E10*Canola!$B$12</f>
        <v>0</v>
      </c>
      <c r="H50" s="19">
        <f>$E10*Canola!$B$13</f>
        <v>0</v>
      </c>
      <c r="I50" s="19">
        <f>$E10*Canola!$B$14</f>
        <v>0</v>
      </c>
      <c r="J50" s="19">
        <f>$E10*Canola!$B$15</f>
        <v>0</v>
      </c>
      <c r="K50" s="19">
        <f>$E10*Canola!$B$16</f>
        <v>0</v>
      </c>
      <c r="L50" s="33">
        <f>$E10*Canola!$B$17</f>
        <v>0</v>
      </c>
    </row>
    <row r="51" spans="1:12" ht="12.75">
      <c r="A51" s="54" t="s">
        <v>54</v>
      </c>
      <c r="B51" s="19">
        <f>$E11*Flax!$B$7</f>
        <v>4320</v>
      </c>
      <c r="C51" s="19">
        <f>$E11*Flax!$B$8</f>
        <v>7280</v>
      </c>
      <c r="D51" s="19">
        <f>$E11*Flax!$B$9</f>
        <v>0</v>
      </c>
      <c r="E51" s="19">
        <f>$E11*Flax!$B$10</f>
        <v>0</v>
      </c>
      <c r="F51" s="19">
        <f>$E11*Flax!$B$11</f>
        <v>2582</v>
      </c>
      <c r="G51" s="19">
        <f>$E11*Flax!$B$12</f>
        <v>2300</v>
      </c>
      <c r="H51" s="19">
        <f>$E11*Flax!$B$13</f>
        <v>2754</v>
      </c>
      <c r="I51" s="19">
        <f>$E11*Flax!$B$14</f>
        <v>3632</v>
      </c>
      <c r="J51" s="19">
        <f>$E11*Flax!$B$15</f>
        <v>0</v>
      </c>
      <c r="K51" s="19">
        <f>$E11*Flax!$B$16</f>
        <v>300</v>
      </c>
      <c r="L51" s="33">
        <f>$E11*Flax!$B$17</f>
        <v>522</v>
      </c>
    </row>
    <row r="52" spans="1:12" ht="12.75">
      <c r="A52" s="54" t="s">
        <v>57</v>
      </c>
      <c r="B52" s="19">
        <f>$E12*Peas!$B$7</f>
        <v>0</v>
      </c>
      <c r="C52" s="19">
        <f>$E12*Peas!$B$8</f>
        <v>0</v>
      </c>
      <c r="D52" s="19">
        <f>$E12*Peas!$B$9</f>
        <v>0</v>
      </c>
      <c r="E52" s="19">
        <f>$E12*Peas!$B$10</f>
        <v>0</v>
      </c>
      <c r="F52" s="19">
        <f>$E12*Peas!$B$11</f>
        <v>0</v>
      </c>
      <c r="G52" s="19">
        <f>$E12*Peas!$B$12</f>
        <v>0</v>
      </c>
      <c r="H52" s="19">
        <f>$E12*Peas!$B$13</f>
        <v>0</v>
      </c>
      <c r="I52" s="19">
        <f>$E12*Peas!$B$14</f>
        <v>0</v>
      </c>
      <c r="J52" s="19">
        <f>$E12*Peas!$B$15</f>
        <v>0</v>
      </c>
      <c r="K52" s="19">
        <f>$E12*Peas!$B$16</f>
        <v>0</v>
      </c>
      <c r="L52" s="33">
        <f>$E12*Peas!$B$17</f>
        <v>0</v>
      </c>
    </row>
    <row r="53" spans="1:12" ht="12.75">
      <c r="A53" s="54" t="s">
        <v>58</v>
      </c>
      <c r="B53" s="19">
        <f>$E13*Oats!$B$7</f>
        <v>0</v>
      </c>
      <c r="C53" s="19">
        <f>$E13*Oats!$B$8</f>
        <v>0</v>
      </c>
      <c r="D53" s="19">
        <f>$E13*Oats!$B$9</f>
        <v>0</v>
      </c>
      <c r="E53" s="19">
        <f>$E13*Oats!$B$10</f>
        <v>0</v>
      </c>
      <c r="F53" s="19">
        <f>$E13*Oats!$B$11</f>
        <v>0</v>
      </c>
      <c r="G53" s="19">
        <f>$E13*Oats!$B$12</f>
        <v>0</v>
      </c>
      <c r="H53" s="19">
        <f>$E13*Oats!$B$13</f>
        <v>0</v>
      </c>
      <c r="I53" s="19">
        <f>$E13*Oats!$B$14</f>
        <v>0</v>
      </c>
      <c r="J53" s="19">
        <f>$E13*Oats!$B$15</f>
        <v>0</v>
      </c>
      <c r="K53" s="19">
        <f>$E13*Oats!$B$16</f>
        <v>0</v>
      </c>
      <c r="L53" s="33">
        <f>$E13*Oats!$B$17</f>
        <v>0</v>
      </c>
    </row>
    <row r="54" spans="1:12" ht="12.75">
      <c r="A54" s="54" t="s">
        <v>59</v>
      </c>
      <c r="B54" s="19">
        <f>$E14*Lentil!$B$7</f>
        <v>0</v>
      </c>
      <c r="C54" s="19">
        <f>$E14*Lentil!$B$8</f>
        <v>0</v>
      </c>
      <c r="D54" s="19">
        <f>$E14*Lentil!$B$9</f>
        <v>0</v>
      </c>
      <c r="E54" s="19">
        <f>$E14*Lentil!$B$10</f>
        <v>0</v>
      </c>
      <c r="F54" s="19">
        <f>$E14*Lentil!$B$11</f>
        <v>0</v>
      </c>
      <c r="G54" s="19">
        <f>$E14*Lentil!$B$12</f>
        <v>0</v>
      </c>
      <c r="H54" s="19">
        <f>$E14*Lentil!$B$13</f>
        <v>0</v>
      </c>
      <c r="I54" s="19">
        <f>$E14*Lentil!$B$14</f>
        <v>0</v>
      </c>
      <c r="J54" s="19">
        <f>$E14*Lentil!$B$15</f>
        <v>0</v>
      </c>
      <c r="K54" s="19">
        <f>$E14*Lentil!$B$16</f>
        <v>0</v>
      </c>
      <c r="L54" s="33">
        <f>$E14*Lentil!$B$17</f>
        <v>0</v>
      </c>
    </row>
    <row r="55" spans="1:12" ht="12.75">
      <c r="A55" s="54" t="s">
        <v>55</v>
      </c>
      <c r="B55" s="19">
        <f>$E15*Mustard!$B$7</f>
        <v>0</v>
      </c>
      <c r="C55" s="19">
        <f>$E15*Mustard!$B$8</f>
        <v>0</v>
      </c>
      <c r="D55" s="19">
        <f>$E15*Mustard!$B$9</f>
        <v>0</v>
      </c>
      <c r="E55" s="19">
        <f>$E15*Mustard!$B$10</f>
        <v>0</v>
      </c>
      <c r="F55" s="19">
        <f>$E15*Mustard!$B$11</f>
        <v>0</v>
      </c>
      <c r="G55" s="19">
        <f>$E15*Mustard!$B$12</f>
        <v>0</v>
      </c>
      <c r="H55" s="19">
        <f>$E15*Mustard!$B$13</f>
        <v>0</v>
      </c>
      <c r="I55" s="19">
        <f>$E15*Mustard!$B$14</f>
        <v>0</v>
      </c>
      <c r="J55" s="19">
        <f>$E15*Mustard!$B$15</f>
        <v>0</v>
      </c>
      <c r="K55" s="19">
        <f>$E15*Mustard!$B$16</f>
        <v>0</v>
      </c>
      <c r="L55" s="33">
        <f>$E15*Mustard!$B$17</f>
        <v>0</v>
      </c>
    </row>
    <row r="56" spans="1:12" ht="12.75">
      <c r="A56" s="55" t="s">
        <v>80</v>
      </c>
      <c r="B56" s="34">
        <f>$E16*Saffl!$B$7</f>
        <v>0</v>
      </c>
      <c r="C56" s="19">
        <f>$E16*Saffl!$B$8</f>
        <v>0</v>
      </c>
      <c r="D56" s="19">
        <f>$E16*Saffl!$B$9</f>
        <v>0</v>
      </c>
      <c r="E56" s="19">
        <f>$E16*Saffl!$B$10</f>
        <v>0</v>
      </c>
      <c r="F56" s="19">
        <f>$E16*Saffl!$B$11</f>
        <v>0</v>
      </c>
      <c r="G56" s="19">
        <f>$E16*Saffl!$B$12</f>
        <v>0</v>
      </c>
      <c r="H56" s="19">
        <f>$E16*Saffl!$B$13</f>
        <v>0</v>
      </c>
      <c r="I56" s="19">
        <f>$E16*Saffl!$B$14</f>
        <v>0</v>
      </c>
      <c r="J56" s="19">
        <f>$E16*Saffl!$B$15</f>
        <v>0</v>
      </c>
      <c r="K56" s="19">
        <f>$E16*Saffl!$B$16</f>
        <v>0</v>
      </c>
      <c r="L56" s="33">
        <f>$E16*Saffl!$B$17</f>
        <v>0</v>
      </c>
    </row>
    <row r="57" spans="1:12" ht="12.75">
      <c r="A57" s="54" t="s">
        <v>56</v>
      </c>
      <c r="B57" s="34">
        <f>$E17*Buckwht!$B$7</f>
        <v>0</v>
      </c>
      <c r="C57" s="34">
        <f>$E17*Buckwht!$B$8</f>
        <v>0</v>
      </c>
      <c r="D57" s="34">
        <f>$E17*Buckwht!$B$9</f>
        <v>0</v>
      </c>
      <c r="E57" s="34">
        <f>$E17*Buckwht!$B$10</f>
        <v>0</v>
      </c>
      <c r="F57" s="34">
        <f>$E17*Buckwht!$B$11</f>
        <v>0</v>
      </c>
      <c r="G57" s="34">
        <f>$E17*Buckwht!$B$12</f>
        <v>0</v>
      </c>
      <c r="H57" s="34">
        <f>$E17*Buckwht!$B$13</f>
        <v>0</v>
      </c>
      <c r="I57" s="34">
        <f>$E17*Buckwht!$B$14</f>
        <v>0</v>
      </c>
      <c r="J57" s="34">
        <f>$E17*Buckwht!$B$15</f>
        <v>0</v>
      </c>
      <c r="K57" s="34">
        <f>$E17*Buckwht!$B$16</f>
        <v>0</v>
      </c>
      <c r="L57" s="35">
        <f>$E17*Buckwht!$B$17</f>
        <v>0</v>
      </c>
    </row>
    <row r="58" spans="1:12" ht="12.75">
      <c r="A58" s="54" t="s">
        <v>60</v>
      </c>
      <c r="B58" s="34">
        <f>$E18*Millet!$B$7</f>
        <v>0</v>
      </c>
      <c r="C58" s="34">
        <f>$E18*Millet!$B$8</f>
        <v>0</v>
      </c>
      <c r="D58" s="34">
        <f>$E18*Millet!$B$9</f>
        <v>0</v>
      </c>
      <c r="E58" s="34">
        <f>$E18*Millet!$B$10</f>
        <v>0</v>
      </c>
      <c r="F58" s="34">
        <f>$E18*Millet!$B$11</f>
        <v>0</v>
      </c>
      <c r="G58" s="34">
        <f>$E18*Millet!$B$12</f>
        <v>0</v>
      </c>
      <c r="H58" s="34">
        <f>$E18*Millet!$B$13</f>
        <v>0</v>
      </c>
      <c r="I58" s="34">
        <f>$E18*Millet!$B$14</f>
        <v>0</v>
      </c>
      <c r="J58" s="34">
        <f>$E18*Millet!$B$15</f>
        <v>0</v>
      </c>
      <c r="K58" s="34">
        <f>$E18*Millet!$B$16</f>
        <v>0</v>
      </c>
      <c r="L58" s="35">
        <f>$E18*Millet!$B$17</f>
        <v>0</v>
      </c>
    </row>
    <row r="59" spans="1:12" ht="12.75">
      <c r="A59" s="54" t="s">
        <v>61</v>
      </c>
      <c r="B59" s="34">
        <f>$E19*HRWW!$B$7</f>
        <v>0</v>
      </c>
      <c r="C59" s="34">
        <f>$E19*HRWW!$B$8</f>
        <v>0</v>
      </c>
      <c r="D59" s="34">
        <f>$E19*HRWW!$B$9</f>
        <v>0</v>
      </c>
      <c r="E59" s="34">
        <f>$E19*HRWW!$B$10</f>
        <v>0</v>
      </c>
      <c r="F59" s="34">
        <f>$E19*HRWW!$B$11</f>
        <v>0</v>
      </c>
      <c r="G59" s="34">
        <f>$E19*HRWW!$B$12</f>
        <v>0</v>
      </c>
      <c r="H59" s="34">
        <f>$E19*HRWW!$B$13</f>
        <v>0</v>
      </c>
      <c r="I59" s="34">
        <f>$E19*HRWW!$B$14</f>
        <v>0</v>
      </c>
      <c r="J59" s="34">
        <f>$E19*HRWW!$B$15</f>
        <v>0</v>
      </c>
      <c r="K59" s="34">
        <f>$E19*HRWW!$B$16</f>
        <v>0</v>
      </c>
      <c r="L59" s="35">
        <f>$E19*HRWW!$B$17</f>
        <v>0</v>
      </c>
    </row>
    <row r="60" spans="1:12" ht="12.75">
      <c r="A60" s="54" t="s">
        <v>62</v>
      </c>
      <c r="B60" s="34">
        <f>$E20*Rye!$B$7</f>
        <v>0</v>
      </c>
      <c r="C60" s="34">
        <f>$E20*Rye!$B$8</f>
        <v>0</v>
      </c>
      <c r="D60" s="34">
        <f>$E20*Rye!$B$9</f>
        <v>0</v>
      </c>
      <c r="E60" s="34">
        <f>$E20*Rye!$B$10</f>
        <v>0</v>
      </c>
      <c r="F60" s="34">
        <f>$E20*Rye!$B$11</f>
        <v>0</v>
      </c>
      <c r="G60" s="34">
        <f>$E20*Rye!$B$12</f>
        <v>0</v>
      </c>
      <c r="H60" s="34">
        <f>$E20*Rye!$B$13</f>
        <v>0</v>
      </c>
      <c r="I60" s="34">
        <f>$E20*Rye!$B$14</f>
        <v>0</v>
      </c>
      <c r="J60" s="34">
        <f>$E20*Rye!$B$15</f>
        <v>0</v>
      </c>
      <c r="K60" s="34">
        <f>$E20*Rye!$B$16</f>
        <v>0</v>
      </c>
      <c r="L60" s="35">
        <f>$E20*Rye!$B$17</f>
        <v>0</v>
      </c>
    </row>
    <row r="61" spans="1:12" ht="12.75">
      <c r="A61" s="55" t="s">
        <v>78</v>
      </c>
      <c r="B61" s="34">
        <f>$E21*Chickpea!$B$7</f>
        <v>0</v>
      </c>
      <c r="C61" s="34">
        <f>$E21*Chickpea!$B$8</f>
        <v>0</v>
      </c>
      <c r="D61" s="34">
        <f>$E21*Chickpea!$B$9</f>
        <v>0</v>
      </c>
      <c r="E61" s="34">
        <f>$E21*Chickpea!$B$10</f>
        <v>0</v>
      </c>
      <c r="F61" s="34">
        <f>$E21*Chickpea!$B$11</f>
        <v>0</v>
      </c>
      <c r="G61" s="34">
        <f>$E21*Chickpea!$B$12</f>
        <v>0</v>
      </c>
      <c r="H61" s="34">
        <f>$E21*Chickpea!$B$13</f>
        <v>0</v>
      </c>
      <c r="I61" s="34">
        <f>$E21*Chickpea!$B$14</f>
        <v>0</v>
      </c>
      <c r="J61" s="34">
        <f>$E21*Chickpea!$B$15</f>
        <v>0</v>
      </c>
      <c r="K61" s="34">
        <f>$E21*Chickpea!$B$16</f>
        <v>0</v>
      </c>
      <c r="L61" s="35">
        <f>$E21*Chickpea!$B$17</f>
        <v>0</v>
      </c>
    </row>
    <row r="62" spans="1:12" ht="12.75">
      <c r="A62" s="36" t="s">
        <v>75</v>
      </c>
      <c r="B62" s="20">
        <f>SUM(B43:B61)</f>
        <v>91820</v>
      </c>
      <c r="C62" s="20">
        <f aca="true" t="shared" si="4" ref="C62:L62">SUM(C43:C61)</f>
        <v>107360</v>
      </c>
      <c r="D62" s="20">
        <f t="shared" si="4"/>
        <v>9000</v>
      </c>
      <c r="E62" s="20">
        <f t="shared" si="4"/>
        <v>4000</v>
      </c>
      <c r="F62" s="20">
        <f t="shared" si="4"/>
        <v>130166</v>
      </c>
      <c r="G62" s="20">
        <f t="shared" si="4"/>
        <v>20700</v>
      </c>
      <c r="H62" s="20">
        <f t="shared" si="4"/>
        <v>38034</v>
      </c>
      <c r="I62" s="20">
        <f t="shared" si="4"/>
        <v>47342</v>
      </c>
      <c r="J62" s="20">
        <f t="shared" si="4"/>
        <v>2640</v>
      </c>
      <c r="K62" s="20">
        <f t="shared" si="4"/>
        <v>27900</v>
      </c>
      <c r="L62" s="37">
        <f t="shared" si="4"/>
        <v>10776</v>
      </c>
    </row>
    <row r="63" spans="1:12" ht="12.75">
      <c r="A63" s="36" t="s">
        <v>95</v>
      </c>
      <c r="B63" s="20"/>
      <c r="C63" s="37"/>
      <c r="D63" s="38">
        <f>SUM(B62:L62)</f>
        <v>489738</v>
      </c>
      <c r="E63" s="21"/>
      <c r="F63" s="21"/>
      <c r="G63" s="21"/>
      <c r="H63" s="21"/>
      <c r="I63" s="21"/>
      <c r="J63" s="21"/>
      <c r="K63" s="21"/>
      <c r="L63" s="21"/>
    </row>
  </sheetData>
  <sheetProtection sheet="1"/>
  <mergeCells count="18">
    <mergeCell ref="A30:B30"/>
    <mergeCell ref="C24:E24"/>
    <mergeCell ref="A27:B27"/>
    <mergeCell ref="E27:F27"/>
    <mergeCell ref="A28:B28"/>
    <mergeCell ref="E28:F28"/>
    <mergeCell ref="A29:B29"/>
    <mergeCell ref="E29:F29"/>
    <mergeCell ref="B37:E37"/>
    <mergeCell ref="G37:H37"/>
    <mergeCell ref="B39:L39"/>
    <mergeCell ref="E30:F30"/>
    <mergeCell ref="A31:B31"/>
    <mergeCell ref="E31:F31"/>
    <mergeCell ref="A32:B32"/>
    <mergeCell ref="E32:F32"/>
    <mergeCell ref="A33:B33"/>
    <mergeCell ref="E33:F33"/>
  </mergeCells>
  <printOptions/>
  <pageMargins left="0.5" right="0.25" top="1" bottom="0.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2" t="s">
        <v>0</v>
      </c>
      <c r="C1" s="78" t="s">
        <v>30</v>
      </c>
    </row>
    <row r="2" spans="1:3" ht="12.75">
      <c r="A2" t="s">
        <v>28</v>
      </c>
      <c r="B2" s="9">
        <v>44</v>
      </c>
      <c r="C2" s="75"/>
    </row>
    <row r="3" spans="1:3" ht="12.75">
      <c r="A3" t="s">
        <v>132</v>
      </c>
      <c r="B3" s="12">
        <v>6.39</v>
      </c>
      <c r="C3" s="75"/>
    </row>
    <row r="4" spans="1:3" ht="12.75">
      <c r="A4" t="s">
        <v>27</v>
      </c>
      <c r="B4" s="2">
        <f>B2*B3</f>
        <v>281.15999999999997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12</v>
      </c>
      <c r="C7" s="75"/>
    </row>
    <row r="8" spans="1:3" ht="12.75">
      <c r="A8" s="1" t="s">
        <v>9</v>
      </c>
      <c r="B8" s="11">
        <v>32.2</v>
      </c>
      <c r="C8" s="75"/>
    </row>
    <row r="9" spans="1:3" ht="12.75">
      <c r="A9" s="1" t="s">
        <v>24</v>
      </c>
      <c r="B9" s="11">
        <v>9</v>
      </c>
      <c r="C9" s="75"/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74.97</v>
      </c>
      <c r="C11" s="75"/>
    </row>
    <row r="12" spans="1:3" ht="12.75">
      <c r="A12" s="1" t="s">
        <v>11</v>
      </c>
      <c r="B12" s="11">
        <v>5.5</v>
      </c>
      <c r="C12" s="75"/>
    </row>
    <row r="13" spans="1:3" ht="12.75">
      <c r="A13" s="1" t="s">
        <v>13</v>
      </c>
      <c r="B13" s="11">
        <v>13.4</v>
      </c>
      <c r="C13" s="75"/>
    </row>
    <row r="14" spans="1:3" ht="12.75">
      <c r="A14" s="1" t="s">
        <v>14</v>
      </c>
      <c r="B14" s="11">
        <v>16.66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8.25</v>
      </c>
      <c r="C16" s="75"/>
    </row>
    <row r="17" spans="1:3" ht="12.75">
      <c r="A17" s="1" t="s">
        <v>17</v>
      </c>
      <c r="B17" s="12">
        <v>3.87</v>
      </c>
      <c r="C17" s="75"/>
    </row>
    <row r="18" spans="1:3" ht="12.75">
      <c r="A18" t="s">
        <v>2</v>
      </c>
      <c r="B18" s="2">
        <f>SUM(B7:B17)</f>
        <v>175.85000000000002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7.63</v>
      </c>
      <c r="C21" s="75"/>
    </row>
    <row r="22" spans="1:3" ht="12.75">
      <c r="A22" s="1" t="s">
        <v>19</v>
      </c>
      <c r="B22" s="7">
        <v>19.5</v>
      </c>
      <c r="C22" s="75"/>
    </row>
    <row r="23" spans="1:3" ht="12.75">
      <c r="A23" s="1" t="s">
        <v>20</v>
      </c>
      <c r="B23" s="7">
        <v>10.56</v>
      </c>
      <c r="C23" s="75"/>
    </row>
    <row r="24" spans="1:3" ht="12.75">
      <c r="A24" s="1" t="s">
        <v>21</v>
      </c>
      <c r="B24" s="8">
        <v>36</v>
      </c>
      <c r="C24" s="75"/>
    </row>
    <row r="25" spans="1:3" ht="12.75">
      <c r="A25" t="s">
        <v>4</v>
      </c>
      <c r="B25" s="2">
        <f>SUM(B21:B24)</f>
        <v>73.69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249.54000000000002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31.619999999999948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2">
        <f>B18/B2</f>
        <v>3.9965909090909095</v>
      </c>
      <c r="C32" s="75"/>
    </row>
    <row r="33" spans="1:3" ht="12.75">
      <c r="A33" t="s">
        <v>23</v>
      </c>
      <c r="B33" s="2">
        <f>B25/B2</f>
        <v>1.6747727272727273</v>
      </c>
      <c r="C33" s="75"/>
    </row>
    <row r="34" spans="1:3" ht="12.75">
      <c r="A34" t="s">
        <v>26</v>
      </c>
      <c r="B34" s="2">
        <f>B27/B2</f>
        <v>5.671363636363637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2" t="s">
        <v>0</v>
      </c>
      <c r="C1" s="78" t="s">
        <v>30</v>
      </c>
    </row>
    <row r="2" spans="1:3" ht="12.75">
      <c r="A2" t="s">
        <v>28</v>
      </c>
      <c r="B2" s="9">
        <v>41</v>
      </c>
      <c r="C2" s="75"/>
    </row>
    <row r="3" spans="1:3" ht="12.75">
      <c r="A3" t="s">
        <v>29</v>
      </c>
      <c r="B3" s="10">
        <v>6.58</v>
      </c>
      <c r="C3" s="75"/>
    </row>
    <row r="4" spans="1:3" ht="12.75">
      <c r="A4" t="s">
        <v>27</v>
      </c>
      <c r="B4" s="2">
        <f>B2*B3</f>
        <v>269.78000000000003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13.2</v>
      </c>
      <c r="C7" s="75"/>
    </row>
    <row r="8" spans="1:3" ht="12.75">
      <c r="A8" s="1" t="s">
        <v>9</v>
      </c>
      <c r="B8" s="11">
        <v>7.2</v>
      </c>
      <c r="C8" s="75"/>
    </row>
    <row r="9" spans="1:3" ht="12.75">
      <c r="A9" s="1" t="s">
        <v>24</v>
      </c>
      <c r="B9" s="11">
        <v>0</v>
      </c>
      <c r="C9" s="75"/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65.18</v>
      </c>
      <c r="C11" s="75"/>
    </row>
    <row r="12" spans="1:3" ht="12.75">
      <c r="A12" s="1" t="s">
        <v>11</v>
      </c>
      <c r="B12" s="11">
        <v>11</v>
      </c>
      <c r="C12" s="75"/>
    </row>
    <row r="13" spans="1:3" ht="12.75">
      <c r="A13" s="1" t="s">
        <v>13</v>
      </c>
      <c r="B13" s="11">
        <v>12.95</v>
      </c>
      <c r="C13" s="75"/>
    </row>
    <row r="14" spans="1:3" ht="12.75">
      <c r="A14" s="1" t="s">
        <v>14</v>
      </c>
      <c r="B14" s="11">
        <v>15.69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8.25</v>
      </c>
      <c r="C16" s="75"/>
    </row>
    <row r="17" spans="1:3" ht="12.75">
      <c r="A17" s="1" t="s">
        <v>17</v>
      </c>
      <c r="B17" s="12">
        <v>3</v>
      </c>
      <c r="C17" s="75"/>
    </row>
    <row r="18" spans="1:3" ht="12.75">
      <c r="A18" t="s">
        <v>2</v>
      </c>
      <c r="B18" s="2">
        <f>SUM(B7:B17)</f>
        <v>136.47000000000003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7.51</v>
      </c>
      <c r="C21" s="75"/>
    </row>
    <row r="22" spans="1:3" ht="12.75">
      <c r="A22" s="1" t="s">
        <v>19</v>
      </c>
      <c r="B22" s="7">
        <v>18.89</v>
      </c>
      <c r="C22" s="75"/>
    </row>
    <row r="23" spans="1:3" ht="12.75">
      <c r="A23" s="1" t="s">
        <v>20</v>
      </c>
      <c r="B23" s="7">
        <v>10.26</v>
      </c>
      <c r="C23" s="75"/>
    </row>
    <row r="24" spans="1:3" ht="12.75">
      <c r="A24" s="1" t="s">
        <v>21</v>
      </c>
      <c r="B24" s="8">
        <v>36</v>
      </c>
      <c r="C24" s="75"/>
    </row>
    <row r="25" spans="1:3" ht="12.75">
      <c r="A25" t="s">
        <v>4</v>
      </c>
      <c r="B25" s="2">
        <f>SUM(B21:B24)</f>
        <v>72.66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209.13000000000002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60.650000000000006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2">
        <f>B18/B2</f>
        <v>3.328536585365854</v>
      </c>
      <c r="C32" s="75"/>
    </row>
    <row r="33" spans="1:3" ht="12.75">
      <c r="A33" t="s">
        <v>23</v>
      </c>
      <c r="B33" s="2">
        <f>B25/B2</f>
        <v>1.7721951219512195</v>
      </c>
      <c r="C33" s="75"/>
    </row>
    <row r="34" spans="1:3" ht="12.75">
      <c r="A34" t="s">
        <v>26</v>
      </c>
      <c r="B34" s="2">
        <f>B27/B2</f>
        <v>5.100731707317074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2" t="s">
        <v>0</v>
      </c>
      <c r="C1" s="76" t="s">
        <v>30</v>
      </c>
    </row>
    <row r="2" spans="1:3" ht="12.75">
      <c r="A2" t="s">
        <v>28</v>
      </c>
      <c r="B2" s="9">
        <v>40</v>
      </c>
      <c r="C2" s="75"/>
    </row>
    <row r="3" spans="1:3" ht="12.75">
      <c r="A3" t="s">
        <v>132</v>
      </c>
      <c r="B3" s="12">
        <v>7.4</v>
      </c>
      <c r="C3" s="75"/>
    </row>
    <row r="4" spans="1:3" ht="12.75">
      <c r="A4" t="s">
        <v>27</v>
      </c>
      <c r="B4" s="2">
        <f>B2*B3</f>
        <v>296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25.5</v>
      </c>
      <c r="C7" s="75"/>
    </row>
    <row r="8" spans="1:3" ht="12.75">
      <c r="A8" s="1" t="s">
        <v>9</v>
      </c>
      <c r="B8" s="11">
        <v>36.1</v>
      </c>
      <c r="C8" s="75"/>
    </row>
    <row r="9" spans="1:3" ht="12.75">
      <c r="A9" s="1" t="s">
        <v>24</v>
      </c>
      <c r="B9" s="11">
        <v>5</v>
      </c>
      <c r="C9" s="77" t="s">
        <v>125</v>
      </c>
    </row>
    <row r="10" spans="1:3" ht="12.75">
      <c r="A10" s="1" t="s">
        <v>10</v>
      </c>
      <c r="B10" s="11">
        <v>0</v>
      </c>
      <c r="C10" s="77" t="s">
        <v>148</v>
      </c>
    </row>
    <row r="11" spans="1:3" ht="12.75">
      <c r="A11" s="1" t="s">
        <v>12</v>
      </c>
      <c r="B11" s="11">
        <v>61.91</v>
      </c>
      <c r="C11" s="75"/>
    </row>
    <row r="12" spans="1:3" ht="12.75">
      <c r="A12" s="1" t="s">
        <v>11</v>
      </c>
      <c r="B12" s="11">
        <v>5.5</v>
      </c>
      <c r="C12" s="75"/>
    </row>
    <row r="13" spans="1:3" ht="12.75">
      <c r="A13" s="1" t="s">
        <v>13</v>
      </c>
      <c r="B13" s="11">
        <v>13.37</v>
      </c>
      <c r="C13" s="75"/>
    </row>
    <row r="14" spans="1:3" ht="12.75">
      <c r="A14" s="1" t="s">
        <v>14</v>
      </c>
      <c r="B14" s="11">
        <v>16.52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8.25</v>
      </c>
      <c r="C16" s="75"/>
    </row>
    <row r="17" spans="1:3" ht="12.75">
      <c r="A17" s="1" t="s">
        <v>17</v>
      </c>
      <c r="B17" s="12">
        <v>3.87</v>
      </c>
      <c r="C17" s="75"/>
    </row>
    <row r="18" spans="1:3" ht="12.75">
      <c r="A18" t="s">
        <v>2</v>
      </c>
      <c r="B18" s="2">
        <f>SUM(B7:B17)</f>
        <v>176.02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7.65</v>
      </c>
      <c r="C21" s="75"/>
    </row>
    <row r="22" spans="1:3" ht="12.75">
      <c r="A22" s="1" t="s">
        <v>19</v>
      </c>
      <c r="B22" s="7">
        <v>19.54</v>
      </c>
      <c r="C22" s="75"/>
    </row>
    <row r="23" spans="1:3" ht="12.75">
      <c r="A23" s="1" t="s">
        <v>20</v>
      </c>
      <c r="B23" s="7">
        <v>10.76</v>
      </c>
      <c r="C23" s="75"/>
    </row>
    <row r="24" spans="1:3" ht="12.75">
      <c r="A24" s="1" t="s">
        <v>21</v>
      </c>
      <c r="B24" s="8">
        <v>36</v>
      </c>
      <c r="C24" s="75"/>
    </row>
    <row r="25" spans="1:3" ht="12.75">
      <c r="A25" t="s">
        <v>4</v>
      </c>
      <c r="B25" s="2">
        <f>SUM(B21:B24)</f>
        <v>73.94999999999999</v>
      </c>
      <c r="C25" s="75"/>
    </row>
    <row r="26" spans="2:3" ht="12.75" customHeight="1">
      <c r="B26" s="2"/>
      <c r="C26" s="75"/>
    </row>
    <row r="27" spans="1:3" ht="12.75">
      <c r="A27" t="s">
        <v>5</v>
      </c>
      <c r="B27" s="2">
        <f>B18+B25</f>
        <v>249.97</v>
      </c>
      <c r="C27" s="75"/>
    </row>
    <row r="28" spans="2:3" ht="12.75" customHeight="1">
      <c r="B28" s="2"/>
      <c r="C28" s="75"/>
    </row>
    <row r="29" spans="1:3" ht="12.75">
      <c r="A29" t="s">
        <v>32</v>
      </c>
      <c r="B29" s="82">
        <f>B4-B27</f>
        <v>46.03</v>
      </c>
      <c r="C29" s="75"/>
    </row>
    <row r="30" spans="2:3" ht="12.75" customHeight="1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2">
        <f>B18/B2</f>
        <v>4.4005</v>
      </c>
      <c r="C32" s="75"/>
    </row>
    <row r="33" spans="1:3" ht="12.75">
      <c r="A33" t="s">
        <v>23</v>
      </c>
      <c r="B33" s="2">
        <f>B25/B2</f>
        <v>1.8487499999999997</v>
      </c>
      <c r="C33" s="75"/>
    </row>
    <row r="34" spans="1:3" ht="12.75">
      <c r="A34" t="s">
        <v>26</v>
      </c>
      <c r="B34" s="2">
        <f>B27/B2</f>
        <v>6.24925</v>
      </c>
      <c r="C34" s="75"/>
    </row>
  </sheetData>
  <sheetProtection sheet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76" t="s">
        <v>30</v>
      </c>
    </row>
    <row r="2" spans="1:3" ht="12.75">
      <c r="A2" t="s">
        <v>28</v>
      </c>
      <c r="B2" s="9">
        <v>39</v>
      </c>
      <c r="C2" s="75"/>
    </row>
    <row r="3" spans="1:3" ht="12.75">
      <c r="A3" t="s">
        <v>132</v>
      </c>
      <c r="B3" s="12">
        <v>8.94</v>
      </c>
      <c r="C3" s="75" t="s">
        <v>139</v>
      </c>
    </row>
    <row r="4" spans="1:3" ht="12.75">
      <c r="A4" t="s">
        <v>27</v>
      </c>
      <c r="B4" s="2">
        <f>B2*B3</f>
        <v>348.65999999999997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33.25</v>
      </c>
      <c r="C7" s="75"/>
    </row>
    <row r="8" spans="1:3" ht="12.75">
      <c r="A8" s="1" t="s">
        <v>9</v>
      </c>
      <c r="B8" s="11">
        <v>36.1</v>
      </c>
      <c r="C8" s="75"/>
    </row>
    <row r="9" spans="1:3" ht="12.75">
      <c r="A9" s="1" t="s">
        <v>24</v>
      </c>
      <c r="B9" s="11">
        <v>5</v>
      </c>
      <c r="C9" s="77" t="s">
        <v>125</v>
      </c>
    </row>
    <row r="10" spans="1:3" ht="12.75">
      <c r="A10" s="1" t="s">
        <v>10</v>
      </c>
      <c r="B10" s="11">
        <v>0</v>
      </c>
      <c r="C10" s="77" t="s">
        <v>148</v>
      </c>
    </row>
    <row r="11" spans="1:3" ht="12.75">
      <c r="A11" s="1" t="s">
        <v>12</v>
      </c>
      <c r="B11" s="11">
        <v>58.65</v>
      </c>
      <c r="C11" s="75"/>
    </row>
    <row r="12" spans="1:3" ht="12.75">
      <c r="A12" s="1" t="s">
        <v>11</v>
      </c>
      <c r="B12" s="11">
        <v>7</v>
      </c>
      <c r="C12" s="75"/>
    </row>
    <row r="13" spans="1:3" ht="12.75">
      <c r="A13" s="1" t="s">
        <v>13</v>
      </c>
      <c r="B13" s="11">
        <v>13.3</v>
      </c>
      <c r="C13" s="75"/>
    </row>
    <row r="14" spans="1:3" ht="12.75">
      <c r="A14" s="1" t="s">
        <v>14</v>
      </c>
      <c r="B14" s="11">
        <v>16.49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8.25</v>
      </c>
      <c r="C16" s="75"/>
    </row>
    <row r="17" spans="1:3" ht="12.75">
      <c r="A17" s="1" t="s">
        <v>17</v>
      </c>
      <c r="B17" s="12">
        <v>4.01</v>
      </c>
      <c r="C17" s="75"/>
    </row>
    <row r="18" spans="1:3" ht="12.75">
      <c r="A18" t="s">
        <v>2</v>
      </c>
      <c r="B18" s="2">
        <f>SUM(B7:B17)</f>
        <v>182.05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7.63</v>
      </c>
      <c r="C21" s="75"/>
    </row>
    <row r="22" spans="1:3" ht="12.75">
      <c r="A22" s="1" t="s">
        <v>19</v>
      </c>
      <c r="B22" s="7">
        <v>19.49</v>
      </c>
      <c r="C22" s="75"/>
    </row>
    <row r="23" spans="1:3" ht="12.75">
      <c r="A23" s="1" t="s">
        <v>20</v>
      </c>
      <c r="B23" s="7">
        <v>10.73</v>
      </c>
      <c r="C23" s="75"/>
    </row>
    <row r="24" spans="1:3" ht="12.75">
      <c r="A24" s="1" t="s">
        <v>21</v>
      </c>
      <c r="B24" s="8">
        <v>36</v>
      </c>
      <c r="C24" s="75"/>
    </row>
    <row r="25" spans="1:3" ht="12.75">
      <c r="A25" t="s">
        <v>4</v>
      </c>
      <c r="B25" s="2">
        <f>SUM(B21:B24)</f>
        <v>73.85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255.9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92.75999999999996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2">
        <f>B18/B2</f>
        <v>4.667948717948718</v>
      </c>
      <c r="C32" s="75"/>
    </row>
    <row r="33" spans="1:3" ht="12.75">
      <c r="A33" t="s">
        <v>23</v>
      </c>
      <c r="B33" s="2">
        <f>B25/B2</f>
        <v>1.8935897435897435</v>
      </c>
      <c r="C33" s="75"/>
    </row>
    <row r="34" spans="1:3" ht="12.75">
      <c r="A34" t="s">
        <v>26</v>
      </c>
      <c r="B34" s="2">
        <f>B27/B2</f>
        <v>6.561538461538461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78" t="s">
        <v>30</v>
      </c>
    </row>
    <row r="2" spans="1:3" ht="12.75">
      <c r="A2" t="s">
        <v>28</v>
      </c>
      <c r="B2" s="9">
        <v>58</v>
      </c>
      <c r="C2" s="75"/>
    </row>
    <row r="3" spans="1:3" ht="12.75">
      <c r="A3" t="s">
        <v>132</v>
      </c>
      <c r="B3" s="10">
        <v>6.08</v>
      </c>
      <c r="C3" s="77" t="s">
        <v>160</v>
      </c>
    </row>
    <row r="4" spans="1:3" ht="12.75">
      <c r="A4" t="s">
        <v>27</v>
      </c>
      <c r="B4">
        <f>B2*B3</f>
        <v>352.64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17.55</v>
      </c>
      <c r="C7" s="75"/>
    </row>
    <row r="8" spans="1:3" ht="12.75">
      <c r="A8" s="1" t="s">
        <v>9</v>
      </c>
      <c r="B8" s="11">
        <v>26.7</v>
      </c>
      <c r="C8" s="75"/>
    </row>
    <row r="9" spans="1:3" ht="12.75">
      <c r="A9" s="1" t="s">
        <v>24</v>
      </c>
      <c r="B9" s="11">
        <v>5</v>
      </c>
      <c r="C9" s="77" t="s">
        <v>125</v>
      </c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47.04</v>
      </c>
      <c r="C11" s="75"/>
    </row>
    <row r="12" spans="1:3" ht="12.75">
      <c r="A12" s="1" t="s">
        <v>11</v>
      </c>
      <c r="B12" s="11">
        <v>5.5</v>
      </c>
      <c r="C12" s="75"/>
    </row>
    <row r="13" spans="1:3" ht="12.75">
      <c r="A13" s="1" t="s">
        <v>13</v>
      </c>
      <c r="B13" s="11">
        <v>14.52</v>
      </c>
      <c r="C13" s="75"/>
    </row>
    <row r="14" spans="1:3" ht="12.75">
      <c r="A14" s="1" t="s">
        <v>14</v>
      </c>
      <c r="B14" s="11">
        <v>17.04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8.25</v>
      </c>
      <c r="C16" s="75"/>
    </row>
    <row r="17" spans="1:3" ht="12.75">
      <c r="A17" s="1" t="s">
        <v>17</v>
      </c>
      <c r="B17" s="12">
        <v>3.19</v>
      </c>
      <c r="C17" s="75"/>
    </row>
    <row r="18" spans="1:3" ht="12.75">
      <c r="A18" t="s">
        <v>2</v>
      </c>
      <c r="B18" s="2">
        <f>SUM(B7:B17)</f>
        <v>144.79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7.99</v>
      </c>
      <c r="C21" s="75"/>
    </row>
    <row r="22" spans="1:3" ht="12.75">
      <c r="A22" s="1" t="s">
        <v>19</v>
      </c>
      <c r="B22" s="7">
        <v>20.52</v>
      </c>
      <c r="C22" s="75"/>
    </row>
    <row r="23" spans="1:3" ht="12.75">
      <c r="A23" s="1" t="s">
        <v>20</v>
      </c>
      <c r="B23" s="7">
        <v>11.27</v>
      </c>
      <c r="C23" s="75"/>
    </row>
    <row r="24" spans="1:3" ht="12.75">
      <c r="A24" s="1" t="s">
        <v>21</v>
      </c>
      <c r="B24" s="8">
        <v>36</v>
      </c>
      <c r="C24" s="75"/>
    </row>
    <row r="25" spans="1:3" ht="12.75">
      <c r="A25" t="s">
        <v>4</v>
      </c>
      <c r="B25" s="2">
        <f>SUM(B21:B24)</f>
        <v>75.78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220.57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132.07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2">
        <f>B18/B2</f>
        <v>2.4963793103448273</v>
      </c>
      <c r="C32" s="75"/>
    </row>
    <row r="33" spans="1:3" ht="12.75">
      <c r="A33" t="s">
        <v>23</v>
      </c>
      <c r="B33" s="2">
        <f>B25/B2</f>
        <v>1.306551724137931</v>
      </c>
      <c r="C33" s="75"/>
    </row>
    <row r="34" spans="1:3" ht="12.75">
      <c r="A34" t="s">
        <v>26</v>
      </c>
      <c r="B34" s="2">
        <f>B27/B2</f>
        <v>3.8029310344827585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2" t="s">
        <v>0</v>
      </c>
      <c r="C1" s="78" t="s">
        <v>30</v>
      </c>
    </row>
    <row r="2" spans="1:3" ht="12.75">
      <c r="A2" t="s">
        <v>28</v>
      </c>
      <c r="B2" s="9">
        <v>85</v>
      </c>
      <c r="C2" s="75"/>
    </row>
    <row r="3" spans="1:3" ht="12.75">
      <c r="A3" t="s">
        <v>132</v>
      </c>
      <c r="B3" s="12">
        <v>4.45</v>
      </c>
      <c r="C3" s="75"/>
    </row>
    <row r="4" spans="1:3" ht="12.75">
      <c r="A4" t="s">
        <v>27</v>
      </c>
      <c r="B4" s="2">
        <f>B2*B3</f>
        <v>378.25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61.87</v>
      </c>
      <c r="C7" s="75"/>
    </row>
    <row r="8" spans="1:3" ht="12.75">
      <c r="A8" s="1" t="s">
        <v>9</v>
      </c>
      <c r="B8" s="11">
        <v>39.9</v>
      </c>
      <c r="C8" s="75"/>
    </row>
    <row r="9" spans="1:3" ht="12.75">
      <c r="A9" s="1" t="s">
        <v>24</v>
      </c>
      <c r="B9" s="11">
        <v>0</v>
      </c>
      <c r="C9" s="75"/>
    </row>
    <row r="10" spans="1:3" ht="12.75">
      <c r="A10" s="1" t="s">
        <v>10</v>
      </c>
      <c r="B10" s="11">
        <v>0</v>
      </c>
      <c r="C10" s="77"/>
    </row>
    <row r="11" spans="1:3" ht="12.75">
      <c r="A11" s="1" t="s">
        <v>12</v>
      </c>
      <c r="B11" s="11">
        <v>69.19</v>
      </c>
      <c r="C11" s="75"/>
    </row>
    <row r="12" spans="1:3" ht="12.75">
      <c r="A12" s="1" t="s">
        <v>11</v>
      </c>
      <c r="B12" s="11">
        <v>10</v>
      </c>
      <c r="C12" s="77"/>
    </row>
    <row r="13" spans="1:3" ht="12.75">
      <c r="A13" s="1" t="s">
        <v>13</v>
      </c>
      <c r="B13" s="11">
        <v>18.12</v>
      </c>
      <c r="C13" s="75"/>
    </row>
    <row r="14" spans="1:3" ht="12.75">
      <c r="A14" s="1" t="s">
        <v>14</v>
      </c>
      <c r="B14" s="11">
        <v>20.19</v>
      </c>
      <c r="C14" s="75"/>
    </row>
    <row r="15" spans="1:3" ht="12.75">
      <c r="A15" s="1" t="s">
        <v>15</v>
      </c>
      <c r="B15" s="11">
        <v>16.02</v>
      </c>
      <c r="C15" s="75"/>
    </row>
    <row r="16" spans="1:3" ht="12.75">
      <c r="A16" s="1" t="s">
        <v>16</v>
      </c>
      <c r="B16" s="11">
        <v>8.25</v>
      </c>
      <c r="C16" s="75"/>
    </row>
    <row r="17" spans="1:3" ht="12.75">
      <c r="A17" s="1" t="s">
        <v>17</v>
      </c>
      <c r="B17" s="12">
        <v>5.48</v>
      </c>
      <c r="C17" s="75"/>
    </row>
    <row r="18" spans="1:3" ht="12.75">
      <c r="A18" t="s">
        <v>2</v>
      </c>
      <c r="B18" s="2">
        <f>SUM(B7:B17)</f>
        <v>249.01999999999998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9.88</v>
      </c>
      <c r="C21" s="75"/>
    </row>
    <row r="22" spans="1:3" ht="12.75">
      <c r="A22" s="1" t="s">
        <v>19</v>
      </c>
      <c r="B22" s="7">
        <v>30.79</v>
      </c>
      <c r="C22" s="75"/>
    </row>
    <row r="23" spans="1:3" ht="12.75">
      <c r="A23" s="1" t="s">
        <v>20</v>
      </c>
      <c r="B23" s="7">
        <v>16.81</v>
      </c>
      <c r="C23" s="75"/>
    </row>
    <row r="24" spans="1:3" ht="12.75">
      <c r="A24" s="1" t="s">
        <v>21</v>
      </c>
      <c r="B24" s="8">
        <v>36</v>
      </c>
      <c r="C24" s="75"/>
    </row>
    <row r="25" spans="1:3" ht="12.75">
      <c r="A25" t="s">
        <v>4</v>
      </c>
      <c r="B25" s="2">
        <f>SUM(B21:B24)</f>
        <v>93.48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342.5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35.75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2">
        <f>B18/B2</f>
        <v>2.9296470588235293</v>
      </c>
      <c r="C32" s="75"/>
    </row>
    <row r="33" spans="1:3" ht="12.75">
      <c r="A33" t="s">
        <v>23</v>
      </c>
      <c r="B33" s="2">
        <f>B25/B2</f>
        <v>1.099764705882353</v>
      </c>
      <c r="C33" s="75"/>
    </row>
    <row r="34" spans="1:3" ht="12.75">
      <c r="A34" t="s">
        <v>26</v>
      </c>
      <c r="B34" s="2">
        <f>B27/B2</f>
        <v>4.029411764705882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137</v>
      </c>
      <c r="B1" s="22" t="s">
        <v>0</v>
      </c>
      <c r="C1" s="79" t="s">
        <v>30</v>
      </c>
    </row>
    <row r="2" spans="1:3" ht="12.75">
      <c r="A2" t="s">
        <v>28</v>
      </c>
      <c r="B2" s="9">
        <v>29</v>
      </c>
      <c r="C2" s="75"/>
    </row>
    <row r="3" spans="1:3" ht="12.75">
      <c r="A3" t="s">
        <v>132</v>
      </c>
      <c r="B3" s="12">
        <v>11.35</v>
      </c>
      <c r="C3" s="75"/>
    </row>
    <row r="4" spans="1:3" ht="12.75">
      <c r="A4" t="s">
        <v>27</v>
      </c>
      <c r="B4" s="2">
        <f>B2*B3</f>
        <v>329.15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62.4</v>
      </c>
      <c r="C7" s="77" t="s">
        <v>140</v>
      </c>
    </row>
    <row r="8" spans="1:3" ht="12.75">
      <c r="A8" s="1" t="s">
        <v>9</v>
      </c>
      <c r="B8" s="11">
        <v>40</v>
      </c>
      <c r="C8" s="75"/>
    </row>
    <row r="9" spans="1:3" ht="12.75">
      <c r="A9" s="1" t="s">
        <v>24</v>
      </c>
      <c r="B9" s="11">
        <v>0</v>
      </c>
      <c r="C9" s="75"/>
    </row>
    <row r="10" spans="1:3" ht="12.75">
      <c r="A10" s="1" t="s">
        <v>10</v>
      </c>
      <c r="B10" s="11">
        <v>0</v>
      </c>
      <c r="C10" s="77"/>
    </row>
    <row r="11" spans="1:3" ht="12.75">
      <c r="A11" s="1" t="s">
        <v>12</v>
      </c>
      <c r="B11" s="11">
        <v>3.53</v>
      </c>
      <c r="C11" s="75"/>
    </row>
    <row r="12" spans="1:3" ht="12.75">
      <c r="A12" s="1" t="s">
        <v>11</v>
      </c>
      <c r="B12" s="11">
        <v>6</v>
      </c>
      <c r="C12" s="77" t="s">
        <v>154</v>
      </c>
    </row>
    <row r="13" spans="1:3" ht="12.75">
      <c r="A13" s="1" t="s">
        <v>13</v>
      </c>
      <c r="B13" s="11">
        <v>13.34</v>
      </c>
      <c r="C13" s="75"/>
    </row>
    <row r="14" spans="1:3" ht="12.75">
      <c r="A14" s="1" t="s">
        <v>14</v>
      </c>
      <c r="B14" s="11">
        <v>16.89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5</v>
      </c>
      <c r="C16" s="75"/>
    </row>
    <row r="17" spans="1:3" ht="12.75">
      <c r="A17" s="1" t="s">
        <v>17</v>
      </c>
      <c r="B17" s="12">
        <v>3.31</v>
      </c>
      <c r="C17" s="75"/>
    </row>
    <row r="18" spans="1:3" ht="12.75">
      <c r="A18" t="s">
        <v>2</v>
      </c>
      <c r="B18" s="2">
        <f>SUM(B7:B17)</f>
        <v>150.47000000000003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7.76</v>
      </c>
      <c r="C21" s="75"/>
    </row>
    <row r="22" spans="1:3" ht="12.75">
      <c r="A22" s="1" t="s">
        <v>19</v>
      </c>
      <c r="B22" s="7">
        <v>20.73</v>
      </c>
      <c r="C22" s="75"/>
    </row>
    <row r="23" spans="1:3" ht="12.75">
      <c r="A23" s="1" t="s">
        <v>20</v>
      </c>
      <c r="B23" s="7">
        <v>11.51</v>
      </c>
      <c r="C23" s="75"/>
    </row>
    <row r="24" spans="1:3" ht="12.75">
      <c r="A24" s="1" t="s">
        <v>21</v>
      </c>
      <c r="B24" s="8">
        <v>36</v>
      </c>
      <c r="C24" s="75"/>
    </row>
    <row r="25" spans="1:3" ht="12.75">
      <c r="A25" t="s">
        <v>4</v>
      </c>
      <c r="B25" s="2">
        <f>SUM(B21:B24)</f>
        <v>76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226.47000000000003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102.67999999999995</v>
      </c>
      <c r="C29" s="75"/>
    </row>
    <row r="30" spans="2:3" ht="12.75">
      <c r="B30" s="2"/>
      <c r="C30" s="75"/>
    </row>
    <row r="31" spans="1:3" ht="12.75">
      <c r="A31" t="s">
        <v>6</v>
      </c>
      <c r="B31" s="80" t="s">
        <v>7</v>
      </c>
      <c r="C31" s="75"/>
    </row>
    <row r="32" spans="1:3" ht="12.75">
      <c r="A32" s="1" t="s">
        <v>22</v>
      </c>
      <c r="B32" s="2">
        <f>B18/B2</f>
        <v>5.188620689655173</v>
      </c>
      <c r="C32" s="75"/>
    </row>
    <row r="33" spans="1:3" ht="12.75">
      <c r="A33" t="s">
        <v>23</v>
      </c>
      <c r="B33" s="2">
        <f>B25/B2</f>
        <v>2.6206896551724137</v>
      </c>
      <c r="C33" s="75"/>
    </row>
    <row r="34" spans="1:3" ht="12.75">
      <c r="A34" t="s">
        <v>26</v>
      </c>
      <c r="B34" s="2">
        <f>B27/B2</f>
        <v>7.809310344827587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2" t="s">
        <v>0</v>
      </c>
      <c r="C1" s="79" t="s">
        <v>30</v>
      </c>
    </row>
    <row r="2" spans="1:3" ht="12.75">
      <c r="A2" t="s">
        <v>28</v>
      </c>
      <c r="B2" s="9">
        <v>1560</v>
      </c>
      <c r="C2" s="75"/>
    </row>
    <row r="3" spans="1:3" ht="12.75">
      <c r="A3" t="s">
        <v>132</v>
      </c>
      <c r="B3" s="24">
        <v>0.247</v>
      </c>
      <c r="C3" s="75"/>
    </row>
    <row r="4" spans="1:3" ht="12.75">
      <c r="A4" t="s">
        <v>27</v>
      </c>
      <c r="B4" s="2">
        <f>B2*B3</f>
        <v>385.32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32.55</v>
      </c>
      <c r="C7" s="77"/>
    </row>
    <row r="8" spans="1:3" ht="12.75">
      <c r="A8" s="1" t="s">
        <v>9</v>
      </c>
      <c r="B8" s="11">
        <v>44.2</v>
      </c>
      <c r="C8" s="75"/>
    </row>
    <row r="9" spans="1:3" ht="12.75">
      <c r="A9" s="1" t="s">
        <v>24</v>
      </c>
      <c r="B9" s="11">
        <v>0</v>
      </c>
      <c r="C9" s="75" t="s">
        <v>133</v>
      </c>
    </row>
    <row r="10" spans="1:3" ht="12.75">
      <c r="A10" s="1" t="s">
        <v>10</v>
      </c>
      <c r="B10" s="11">
        <v>5</v>
      </c>
      <c r="C10" s="77" t="s">
        <v>129</v>
      </c>
    </row>
    <row r="11" spans="1:3" ht="12.75">
      <c r="A11" s="1" t="s">
        <v>12</v>
      </c>
      <c r="B11" s="11">
        <v>33.8</v>
      </c>
      <c r="C11" s="75"/>
    </row>
    <row r="12" spans="1:3" ht="12.75">
      <c r="A12" s="1" t="s">
        <v>11</v>
      </c>
      <c r="B12" s="11">
        <v>7</v>
      </c>
      <c r="C12" s="75"/>
    </row>
    <row r="13" spans="1:3" ht="12.75">
      <c r="A13" s="1" t="s">
        <v>13</v>
      </c>
      <c r="B13" s="11">
        <v>14.45</v>
      </c>
      <c r="C13" s="75"/>
    </row>
    <row r="14" spans="1:3" ht="12.75">
      <c r="A14" s="1" t="s">
        <v>14</v>
      </c>
      <c r="B14" s="11">
        <v>17.75</v>
      </c>
      <c r="C14" s="75"/>
    </row>
    <row r="15" spans="1:3" ht="12.75">
      <c r="A15" s="1" t="s">
        <v>15</v>
      </c>
      <c r="B15" s="11">
        <v>4.59</v>
      </c>
      <c r="C15" s="75"/>
    </row>
    <row r="16" spans="1:3" ht="12.75">
      <c r="A16" s="1" t="s">
        <v>16</v>
      </c>
      <c r="B16" s="11">
        <v>16.75</v>
      </c>
      <c r="C16" s="75"/>
    </row>
    <row r="17" spans="1:3" ht="12.75">
      <c r="A17" s="1" t="s">
        <v>17</v>
      </c>
      <c r="B17" s="12">
        <v>3.96</v>
      </c>
      <c r="C17" s="75"/>
    </row>
    <row r="18" spans="1:3" ht="12.75">
      <c r="A18" t="s">
        <v>2</v>
      </c>
      <c r="B18" s="2">
        <f>SUM(B7:B17)</f>
        <v>180.05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8.31</v>
      </c>
      <c r="C21" s="75"/>
    </row>
    <row r="22" spans="1:3" ht="12.75">
      <c r="A22" s="1" t="s">
        <v>19</v>
      </c>
      <c r="B22" s="7">
        <v>22.54</v>
      </c>
      <c r="C22" s="75"/>
    </row>
    <row r="23" spans="1:3" ht="12.75">
      <c r="A23" s="1" t="s">
        <v>20</v>
      </c>
      <c r="B23" s="7">
        <v>12.66</v>
      </c>
      <c r="C23" s="75"/>
    </row>
    <row r="24" spans="1:3" ht="12.75">
      <c r="A24" s="1" t="s">
        <v>21</v>
      </c>
      <c r="B24" s="8">
        <v>36</v>
      </c>
      <c r="C24" s="75"/>
    </row>
    <row r="25" spans="1:3" ht="12.75">
      <c r="A25" t="s">
        <v>4</v>
      </c>
      <c r="B25" s="2">
        <f>SUM(B21:B24)</f>
        <v>79.51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259.56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125.75999999999999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36</v>
      </c>
      <c r="C31" s="75"/>
    </row>
    <row r="32" spans="1:3" ht="12.75">
      <c r="A32" s="1" t="s">
        <v>22</v>
      </c>
      <c r="B32" s="13">
        <f>B18/B2</f>
        <v>0.11541666666666667</v>
      </c>
      <c r="C32" s="75"/>
    </row>
    <row r="33" spans="1:3" ht="12.75">
      <c r="A33" t="s">
        <v>23</v>
      </c>
      <c r="B33" s="13">
        <f>B25/B2</f>
        <v>0.05096794871794872</v>
      </c>
      <c r="C33" s="75"/>
    </row>
    <row r="34" spans="1:3" ht="12.75">
      <c r="A34" t="s">
        <v>26</v>
      </c>
      <c r="B34" s="13">
        <f>B27/B2</f>
        <v>0.16638461538461538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81</v>
      </c>
      <c r="B1" s="22" t="s">
        <v>0</v>
      </c>
      <c r="C1" s="78" t="s">
        <v>30</v>
      </c>
    </row>
    <row r="2" spans="1:3" ht="12.75">
      <c r="A2" t="s">
        <v>28</v>
      </c>
      <c r="B2" s="9">
        <v>1390</v>
      </c>
      <c r="C2" s="75"/>
    </row>
    <row r="3" spans="1:3" ht="12.75">
      <c r="A3" t="s">
        <v>132</v>
      </c>
      <c r="B3" s="24">
        <v>0.346</v>
      </c>
      <c r="C3" s="75"/>
    </row>
    <row r="4" spans="1:3" ht="12.75">
      <c r="A4" t="s">
        <v>27</v>
      </c>
      <c r="B4" s="2">
        <f>B2*B3</f>
        <v>480.93999999999994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49.5</v>
      </c>
      <c r="C7" s="77"/>
    </row>
    <row r="8" spans="1:3" ht="12.75">
      <c r="A8" s="1" t="s">
        <v>9</v>
      </c>
      <c r="B8" s="11">
        <v>47.1</v>
      </c>
      <c r="C8" s="75"/>
    </row>
    <row r="9" spans="1:3" ht="12.75">
      <c r="A9" s="1" t="s">
        <v>24</v>
      </c>
      <c r="B9" s="11">
        <v>0</v>
      </c>
      <c r="C9" s="75" t="s">
        <v>133</v>
      </c>
    </row>
    <row r="10" spans="1:3" ht="12.75">
      <c r="A10" s="1" t="s">
        <v>10</v>
      </c>
      <c r="B10" s="11">
        <v>10</v>
      </c>
      <c r="C10" s="77" t="s">
        <v>130</v>
      </c>
    </row>
    <row r="11" spans="1:3" ht="12.75">
      <c r="A11" s="1" t="s">
        <v>12</v>
      </c>
      <c r="B11" s="11">
        <v>22.64</v>
      </c>
      <c r="C11" s="75"/>
    </row>
    <row r="12" spans="1:3" ht="12.75">
      <c r="A12" s="1" t="s">
        <v>11</v>
      </c>
      <c r="B12" s="11">
        <v>16.5</v>
      </c>
      <c r="C12" s="75"/>
    </row>
    <row r="13" spans="1:3" ht="12.75">
      <c r="A13" s="1" t="s">
        <v>13</v>
      </c>
      <c r="B13" s="11">
        <v>14.11</v>
      </c>
      <c r="C13" s="75"/>
    </row>
    <row r="14" spans="1:3" ht="12.75">
      <c r="A14" s="1" t="s">
        <v>14</v>
      </c>
      <c r="B14" s="11">
        <v>17.6</v>
      </c>
      <c r="C14" s="75"/>
    </row>
    <row r="15" spans="1:3" ht="12.75">
      <c r="A15" s="1" t="s">
        <v>15</v>
      </c>
      <c r="B15" s="11">
        <v>4.02</v>
      </c>
      <c r="C15" s="75"/>
    </row>
    <row r="16" spans="1:3" ht="12.75">
      <c r="A16" s="1" t="s">
        <v>16</v>
      </c>
      <c r="B16" s="11">
        <v>25.25</v>
      </c>
      <c r="C16" s="75"/>
    </row>
    <row r="17" spans="1:3" ht="12.75">
      <c r="A17" s="1" t="s">
        <v>17</v>
      </c>
      <c r="B17" s="12">
        <v>4.65</v>
      </c>
      <c r="C17" s="75"/>
    </row>
    <row r="18" spans="1:3" ht="12.75">
      <c r="A18" t="s">
        <v>2</v>
      </c>
      <c r="B18" s="2">
        <f>SUM(B7:B17)</f>
        <v>211.37000000000003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8.21</v>
      </c>
      <c r="C21" s="75"/>
    </row>
    <row r="22" spans="1:3" ht="12.75">
      <c r="A22" s="1" t="s">
        <v>19</v>
      </c>
      <c r="B22" s="7">
        <v>22.24</v>
      </c>
      <c r="C22" s="75"/>
    </row>
    <row r="23" spans="1:3" ht="12.75">
      <c r="A23" s="1" t="s">
        <v>20</v>
      </c>
      <c r="B23" s="7">
        <v>12.51</v>
      </c>
      <c r="C23" s="75"/>
    </row>
    <row r="24" spans="1:3" ht="12.75">
      <c r="A24" s="1" t="s">
        <v>21</v>
      </c>
      <c r="B24" s="8">
        <v>36</v>
      </c>
      <c r="C24" s="75"/>
    </row>
    <row r="25" spans="1:3" ht="12.75">
      <c r="A25" t="s">
        <v>4</v>
      </c>
      <c r="B25" s="2">
        <f>SUM(B21:B24)</f>
        <v>78.96000000000001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290.33000000000004</v>
      </c>
      <c r="C27" s="75"/>
    </row>
    <row r="28" spans="2:3" ht="12.75">
      <c r="B28" s="2"/>
      <c r="C28" s="75"/>
    </row>
    <row r="29" spans="1:3" ht="12.75">
      <c r="A29" t="s">
        <v>32</v>
      </c>
      <c r="B29" s="82">
        <f>B4-B27</f>
        <v>190.6099999999999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36</v>
      </c>
      <c r="C31" s="75"/>
    </row>
    <row r="32" spans="1:3" ht="12.75">
      <c r="A32" s="1" t="s">
        <v>22</v>
      </c>
      <c r="B32" s="13">
        <f>B18/B2</f>
        <v>0.15206474820143887</v>
      </c>
      <c r="C32" s="75"/>
    </row>
    <row r="33" spans="1:3" ht="12.75">
      <c r="A33" t="s">
        <v>23</v>
      </c>
      <c r="B33" s="13">
        <f>B25/B2</f>
        <v>0.05680575539568346</v>
      </c>
      <c r="C33" s="75"/>
    </row>
    <row r="34" spans="1:3" ht="12.75">
      <c r="A34" t="s">
        <v>26</v>
      </c>
      <c r="B34" s="13">
        <f>B27/B2</f>
        <v>0.20887050359712234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Ronald Haugen</cp:lastModifiedBy>
  <cp:lastPrinted>2009-12-11T23:15:57Z</cp:lastPrinted>
  <dcterms:created xsi:type="dcterms:W3CDTF">2005-01-10T15:34:54Z</dcterms:created>
  <dcterms:modified xsi:type="dcterms:W3CDTF">2022-02-06T19:59:53Z</dcterms:modified>
  <cp:category/>
  <cp:version/>
  <cp:contentType/>
  <cp:contentStatus/>
</cp:coreProperties>
</file>