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MyStuff\Lvst Forage Pgm\"/>
    </mc:Choice>
  </mc:AlternateContent>
  <xr:revisionPtr revIDLastSave="0" documentId="8_{A5690157-F596-41B4-A5BA-435805AB1C66}" xr6:coauthVersionLast="36" xr6:coauthVersionMax="36" xr10:uidLastSave="{00000000-0000-0000-0000-000000000000}"/>
  <workbookProtection workbookAlgorithmName="SHA-512" workbookHashValue="1P1mE1XLf8FXcTvGHN7Duia7h/Dc3xvbHIrBjKKix8m3VJH9yrmt87E/o9SJe5bRyzrMImbHDvYRW+sUgpSXSQ==" workbookSaltValue="RrdwvxGxG5AymntGsK+2pw==" workbookSpinCount="100000" lockStructure="1"/>
  <bookViews>
    <workbookView xWindow="-120" yWindow="-120" windowWidth="20730" windowHeight="11160" xr2:uid="{00000000-000D-0000-FFFF-FFFF00000000}"/>
  </bookViews>
  <sheets>
    <sheet name="Prog" sheetId="1" r:id="rId1"/>
    <sheet name="import" sheetId="3" r:id="rId2"/>
  </sheets>
  <definedNames>
    <definedName name="allinfo">import!$B$6:$E$180</definedName>
    <definedName name="MT">Prog!$AA$16:$AA$71</definedName>
    <definedName name="ND">Prog!$AB$16:$AB$68</definedName>
    <definedName name="_xlnm.Print_Area" localSheetId="1">import!$B$2:$G$181</definedName>
    <definedName name="_xlnm.Print_Area" localSheetId="0">Prog!$A$1:$J$58</definedName>
    <definedName name="SD">Prog!$AC$16:$AC$81</definedName>
    <definedName name="states">Prog!$AE$16:$AE$18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  <c r="G33" i="1" l="1"/>
  <c r="G32" i="1"/>
  <c r="G31" i="1"/>
  <c r="G30" i="1"/>
  <c r="G29" i="1"/>
  <c r="G28" i="1"/>
  <c r="G27" i="1"/>
  <c r="G26" i="1"/>
  <c r="G25" i="1"/>
  <c r="G24" i="1"/>
  <c r="G23" i="1"/>
  <c r="G35" i="1" l="1"/>
  <c r="AB14" i="1"/>
  <c r="AC14" i="1"/>
  <c r="AA14" i="1" l="1"/>
  <c r="D43" i="1" l="1"/>
  <c r="D42" i="1"/>
  <c r="E42" i="1" s="1"/>
  <c r="G42" i="1" s="1"/>
  <c r="G51" i="1" l="1"/>
  <c r="B37" i="1" l="1"/>
  <c r="AG20" i="1" l="1"/>
  <c r="E17" i="1" l="1"/>
  <c r="E43" i="1" l="1"/>
  <c r="G43" i="1" s="1"/>
  <c r="G44" i="1" l="1"/>
  <c r="G48" i="1" s="1"/>
  <c r="G52" i="1" s="1"/>
  <c r="G54" i="1" l="1"/>
  <c r="G50" i="1"/>
  <c r="B57" i="1" l="1"/>
  <c r="H52" i="1"/>
</calcChain>
</file>

<file path=xl/sharedStrings.xml><?xml version="1.0" encoding="utf-8"?>
<sst xmlns="http://schemas.openxmlformats.org/spreadsheetml/2006/main" count="453" uniqueCount="270">
  <si>
    <t>State</t>
  </si>
  <si>
    <t>Operator</t>
  </si>
  <si>
    <t>Dairy</t>
  </si>
  <si>
    <t>Adult</t>
  </si>
  <si>
    <t>County</t>
  </si>
  <si>
    <t>Native</t>
  </si>
  <si>
    <t>Acres</t>
  </si>
  <si>
    <t>The number below  (1 or 0) indicates</t>
  </si>
  <si>
    <t>Used to prompt county selection if different state selected.</t>
  </si>
  <si>
    <t>Adams ND</t>
  </si>
  <si>
    <t>Barnes ND</t>
  </si>
  <si>
    <t>North Dakota</t>
  </si>
  <si>
    <t>Benson ND</t>
  </si>
  <si>
    <t>Billings ND</t>
  </si>
  <si>
    <t>Current Selection:</t>
  </si>
  <si>
    <t>Bottineau ND</t>
  </si>
  <si>
    <t>Bowman ND</t>
  </si>
  <si>
    <t>2=North Dakota</t>
  </si>
  <si>
    <t>Burke ND</t>
  </si>
  <si>
    <t>Burleigh ND</t>
  </si>
  <si>
    <t>Cass ND</t>
  </si>
  <si>
    <t>picklist</t>
  </si>
  <si>
    <t>Cavalier ND</t>
  </si>
  <si>
    <t>Dickey ND</t>
  </si>
  <si>
    <t>Divide ND</t>
  </si>
  <si>
    <t>Dunn ND</t>
  </si>
  <si>
    <t>Eddy ND</t>
  </si>
  <si>
    <t>Emmons ND</t>
  </si>
  <si>
    <t>Foster ND</t>
  </si>
  <si>
    <t>Golden Valley ND</t>
  </si>
  <si>
    <t>Grand Forks ND</t>
  </si>
  <si>
    <t>Grant ND</t>
  </si>
  <si>
    <t>Griggs ND</t>
  </si>
  <si>
    <t>Hettinger ND</t>
  </si>
  <si>
    <t>Kidder ND</t>
  </si>
  <si>
    <t>La Moure ND</t>
  </si>
  <si>
    <t>Logan ND</t>
  </si>
  <si>
    <t>McHenry ND</t>
  </si>
  <si>
    <t>McIntosh ND</t>
  </si>
  <si>
    <t>McKenzie ND</t>
  </si>
  <si>
    <t>McLean ND</t>
  </si>
  <si>
    <t>Mercer ND</t>
  </si>
  <si>
    <t>Morton ND</t>
  </si>
  <si>
    <t>Mountrail ND</t>
  </si>
  <si>
    <t>Nelson ND</t>
  </si>
  <si>
    <t>Oliver ND</t>
  </si>
  <si>
    <t>Pembina ND</t>
  </si>
  <si>
    <t>Pierce ND</t>
  </si>
  <si>
    <t>Ramsey ND</t>
  </si>
  <si>
    <t>Ransom ND</t>
  </si>
  <si>
    <t>Renville ND</t>
  </si>
  <si>
    <t>Richland ND</t>
  </si>
  <si>
    <t>Rolette ND</t>
  </si>
  <si>
    <t>Sargent ND</t>
  </si>
  <si>
    <t>Sheridan ND</t>
  </si>
  <si>
    <t>Sioux ND</t>
  </si>
  <si>
    <t>Slope ND</t>
  </si>
  <si>
    <t>Stark ND</t>
  </si>
  <si>
    <t>Steele ND</t>
  </si>
  <si>
    <t>Stutsman ND</t>
  </si>
  <si>
    <t>Towner ND</t>
  </si>
  <si>
    <t>Traill ND</t>
  </si>
  <si>
    <t>Walsh ND</t>
  </si>
  <si>
    <t>Ward ND</t>
  </si>
  <si>
    <t>Wells ND</t>
  </si>
  <si>
    <t>Williams ND</t>
  </si>
  <si>
    <t>Montana</t>
  </si>
  <si>
    <t>South Dakota</t>
  </si>
  <si>
    <t>Beaverhead MT</t>
  </si>
  <si>
    <t>Big Horn MT</t>
  </si>
  <si>
    <t>Blaine MT</t>
  </si>
  <si>
    <t>Broadwater MT</t>
  </si>
  <si>
    <t>Carbon MT</t>
  </si>
  <si>
    <t>Carter MT</t>
  </si>
  <si>
    <t>Cascade MT</t>
  </si>
  <si>
    <t>Chouteau MT</t>
  </si>
  <si>
    <t>Custer MT</t>
  </si>
  <si>
    <t>Daniels MT</t>
  </si>
  <si>
    <t>Dawson MT</t>
  </si>
  <si>
    <t>Deer Lodge MT</t>
  </si>
  <si>
    <t>Fallon MT</t>
  </si>
  <si>
    <t>Fergus MT</t>
  </si>
  <si>
    <t>Flathead MT</t>
  </si>
  <si>
    <t>Gallatin MT</t>
  </si>
  <si>
    <t>Garfield MT</t>
  </si>
  <si>
    <t>Glacier MT</t>
  </si>
  <si>
    <t>Golden Valley MT</t>
  </si>
  <si>
    <t>Granite MT</t>
  </si>
  <si>
    <t>Hill MT</t>
  </si>
  <si>
    <t>Judith Basin MT</t>
  </si>
  <si>
    <t>Lake MT</t>
  </si>
  <si>
    <t>Lewis &amp; Clark MT</t>
  </si>
  <si>
    <t>Liberty MT</t>
  </si>
  <si>
    <t>Lincoln MT</t>
  </si>
  <si>
    <t>Madison MT</t>
  </si>
  <si>
    <t>McCone MT</t>
  </si>
  <si>
    <t>Meagher MT</t>
  </si>
  <si>
    <t>Mineral MT</t>
  </si>
  <si>
    <t>Missoula MT</t>
  </si>
  <si>
    <t>Musselshell MT</t>
  </si>
  <si>
    <t>Park MT</t>
  </si>
  <si>
    <t>Petroleum MT</t>
  </si>
  <si>
    <t>Phillips MT</t>
  </si>
  <si>
    <t>Pondera MT</t>
  </si>
  <si>
    <t>Powder River MT</t>
  </si>
  <si>
    <t>Powell MT</t>
  </si>
  <si>
    <t>Prairie MT</t>
  </si>
  <si>
    <t>Ravalli MT</t>
  </si>
  <si>
    <t>Richland MT</t>
  </si>
  <si>
    <t>Roosevelt MT</t>
  </si>
  <si>
    <t>Rosebud MT</t>
  </si>
  <si>
    <t>Sanders MT</t>
  </si>
  <si>
    <t>Silver Bow MT</t>
  </si>
  <si>
    <t>Stillwater MT</t>
  </si>
  <si>
    <t>Sweet Grass MT</t>
  </si>
  <si>
    <t>Teton MT</t>
  </si>
  <si>
    <t>Toole MT</t>
  </si>
  <si>
    <t>Treasure MT</t>
  </si>
  <si>
    <t>Valley MT</t>
  </si>
  <si>
    <t>Wheatland MT</t>
  </si>
  <si>
    <t>Wibaux MT</t>
  </si>
  <si>
    <t>Yellowstone MT</t>
  </si>
  <si>
    <t>Jefferson MT</t>
  </si>
  <si>
    <t>Aurora SD</t>
  </si>
  <si>
    <t>Beadle SD</t>
  </si>
  <si>
    <t>Bennett SD</t>
  </si>
  <si>
    <t>Bon Homme SD</t>
  </si>
  <si>
    <t>Brookings SD</t>
  </si>
  <si>
    <t>Brown SD</t>
  </si>
  <si>
    <t>Brule SD</t>
  </si>
  <si>
    <t>Buffalo SD</t>
  </si>
  <si>
    <t>Butte SD</t>
  </si>
  <si>
    <t>Campbell SD</t>
  </si>
  <si>
    <t>Charles Mix SD</t>
  </si>
  <si>
    <t>Clark SD</t>
  </si>
  <si>
    <t>Clay SD</t>
  </si>
  <si>
    <t>Codingon SD</t>
  </si>
  <si>
    <t>Corson SD</t>
  </si>
  <si>
    <t>Davison SD</t>
  </si>
  <si>
    <t>Day SD</t>
  </si>
  <si>
    <t>Deuel SD</t>
  </si>
  <si>
    <t>Dewey SD</t>
  </si>
  <si>
    <t>Douglas SD</t>
  </si>
  <si>
    <t>Edmunds SD</t>
  </si>
  <si>
    <t>Fall River SD</t>
  </si>
  <si>
    <t>Faulk SD</t>
  </si>
  <si>
    <t>Grant SD</t>
  </si>
  <si>
    <t>Haakon SD</t>
  </si>
  <si>
    <t>Hamlin SD</t>
  </si>
  <si>
    <t>Hand SD</t>
  </si>
  <si>
    <t>Hanson SD</t>
  </si>
  <si>
    <t>Harding SD</t>
  </si>
  <si>
    <t>Hughes SD</t>
  </si>
  <si>
    <t>Hutchinson SD</t>
  </si>
  <si>
    <t>Hyde SD</t>
  </si>
  <si>
    <t>Jackson SD</t>
  </si>
  <si>
    <t>Jerauld SD</t>
  </si>
  <si>
    <t>Jones SD</t>
  </si>
  <si>
    <t>Kingsbury SD</t>
  </si>
  <si>
    <t>Lake SD</t>
  </si>
  <si>
    <t>Lawrence SD</t>
  </si>
  <si>
    <t>Lincoln SD</t>
  </si>
  <si>
    <t>Lyman SD</t>
  </si>
  <si>
    <t>Marshall SD</t>
  </si>
  <si>
    <t>McCook SD</t>
  </si>
  <si>
    <t>McPherson SD</t>
  </si>
  <si>
    <t>Meade SD</t>
  </si>
  <si>
    <t>Mellette SD</t>
  </si>
  <si>
    <t>Miner SD</t>
  </si>
  <si>
    <t>Minnehaha SD</t>
  </si>
  <si>
    <t>Moody SD</t>
  </si>
  <si>
    <t>Pennington SD</t>
  </si>
  <si>
    <t>Perkins SD</t>
  </si>
  <si>
    <t>Potter SD</t>
  </si>
  <si>
    <t>Roberts SD</t>
  </si>
  <si>
    <t>Sanborn SD</t>
  </si>
  <si>
    <t>Spink SD</t>
  </si>
  <si>
    <t>Stanley SD</t>
  </si>
  <si>
    <t>Sully SD</t>
  </si>
  <si>
    <t>Todd SD</t>
  </si>
  <si>
    <t>Tripp SD</t>
  </si>
  <si>
    <t>Turner SD</t>
  </si>
  <si>
    <t>Union SD</t>
  </si>
  <si>
    <t>Walworth SD</t>
  </si>
  <si>
    <t>Yankton SD</t>
  </si>
  <si>
    <t>Ziebach SD</t>
  </si>
  <si>
    <t>Custer SD</t>
  </si>
  <si>
    <t>Improved</t>
  </si>
  <si>
    <t>Sheridan MT</t>
  </si>
  <si>
    <t>Share</t>
  </si>
  <si>
    <t>Pmt Rate</t>
  </si>
  <si>
    <t>per Hd</t>
  </si>
  <si>
    <t>&lt;--required</t>
  </si>
  <si>
    <t>All Sheep, Goats &amp; Deer</t>
  </si>
  <si>
    <t>All Equine</t>
  </si>
  <si>
    <t>Monthly</t>
  </si>
  <si>
    <t>Feed Cost</t>
  </si>
  <si>
    <t>All Reindeer</t>
  </si>
  <si>
    <t>All Emus</t>
  </si>
  <si>
    <t>All Llamas</t>
  </si>
  <si>
    <t>Pasture Type</t>
  </si>
  <si>
    <t>Maximum</t>
  </si>
  <si>
    <t>Value of</t>
  </si>
  <si>
    <t>Capacity</t>
  </si>
  <si>
    <t>Payment before sequestration</t>
  </si>
  <si>
    <t>www.fsa.usda.gov/programs-and-services/disaster-assistance-program/livestock-forage/index</t>
  </si>
  <si>
    <t xml:space="preserve">The Livestock Forage Disaster Program (LFP) provides assistance to producers for grazing losses caused by drought.  Eligibility </t>
  </si>
  <si>
    <t xml:space="preserve">Developed by: Andrew Swenson, Department of Agribusiness and Applied Economics </t>
  </si>
  <si>
    <t xml:space="preserve">rules include, but are not limited to: producers must own, lease, or be a contract grower of covered livestock during the 60 days prior </t>
  </si>
  <si>
    <t>Unit (AU)</t>
  </si>
  <si>
    <t>National Payment  Factor</t>
  </si>
  <si>
    <t>Estimated percent reduction for sequestration</t>
  </si>
  <si>
    <t>Total</t>
  </si>
  <si>
    <t>One Mo.</t>
  </si>
  <si>
    <t>Lesser of A) and B)</t>
  </si>
  <si>
    <t>Number</t>
  </si>
  <si>
    <t>of Head</t>
  </si>
  <si>
    <t>Livestock Type &amp; Weight Range</t>
  </si>
  <si>
    <t>(%)</t>
  </si>
  <si>
    <t>Identification</t>
  </si>
  <si>
    <t>A) Total monthly feed cost, with payment rate, for all livestock</t>
  </si>
  <si>
    <r>
      <t xml:space="preserve">tool provides an estimate of LFP payments under a generalized situation. </t>
    </r>
    <r>
      <rPr>
        <u/>
        <sz val="10"/>
        <color theme="1"/>
        <rFont val="Arial"/>
        <family val="2"/>
      </rPr>
      <t xml:space="preserve"> It does not consider scenarios where there is grazing in</t>
    </r>
    <r>
      <rPr>
        <sz val="10"/>
        <color theme="1"/>
        <rFont val="Arial"/>
        <family val="2"/>
      </rPr>
      <t xml:space="preserve"> </t>
    </r>
  </si>
  <si>
    <t>Acres per</t>
  </si>
  <si>
    <t>Animal</t>
  </si>
  <si>
    <t>AU</t>
  </si>
  <si>
    <t>Forage</t>
  </si>
  <si>
    <t>Mo. Feed</t>
  </si>
  <si>
    <t>Cost at</t>
  </si>
  <si>
    <r>
      <t xml:space="preserve">Payment </t>
    </r>
    <r>
      <rPr>
        <sz val="9"/>
        <color theme="1"/>
        <rFont val="Calibri"/>
        <family val="2"/>
        <scheme val="minor"/>
      </rPr>
      <t>(based on one mo. cost of feed or value of carrying capacity)</t>
    </r>
  </si>
  <si>
    <t>Pasture</t>
  </si>
  <si>
    <t>Number of acres to support one AU</t>
  </si>
  <si>
    <t>Monthly Payments</t>
  </si>
  <si>
    <t>picklist (not used)</t>
  </si>
  <si>
    <t>*Note: this estimate does not apply to scenarios underlined in the above introduction.</t>
  </si>
  <si>
    <t>1=Montana</t>
  </si>
  <si>
    <t>3=South Dakota</t>
  </si>
  <si>
    <t xml:space="preserve">to trigger MT, ND or SD county picklist: (see data validation-list under C16 for 'source' formula) </t>
  </si>
  <si>
    <t>Refer to the LFP fact sheet at:</t>
  </si>
  <si>
    <t>County eligible</t>
  </si>
  <si>
    <t xml:space="preserve">  Actual payment may vary due to operators' grazing practices.</t>
  </si>
  <si>
    <t xml:space="preserve"> - NDSU and its entities makes no warranties, either expressed or implied, concerning this program -</t>
  </si>
  <si>
    <t>LFP Payment Estimate</t>
  </si>
  <si>
    <t>Estimated LFP payment*</t>
  </si>
  <si>
    <t>Improved*</t>
  </si>
  <si>
    <t>multiple counties, annual forage crops planted specifically for grazing, grazing of federal managed lands impacted by fire, or grazing</t>
  </si>
  <si>
    <t>*Improved pastureland with permanent vegetative cover.</t>
  </si>
  <si>
    <t xml:space="preserve">to the qualifying drought and they must provide owned or leased grazing land for the livestock in a county affected by drought. This </t>
  </si>
  <si>
    <t>All Alpacas</t>
  </si>
  <si>
    <t xml:space="preserve">B) Total monthly feed cost at maximum carrying capacity  </t>
  </si>
  <si>
    <r>
      <t>No. of monthly payments based on drought monitor</t>
    </r>
    <r>
      <rPr>
        <sz val="9"/>
        <color theme="1"/>
        <rFont val="Calibri"/>
        <family val="2"/>
        <scheme val="minor"/>
      </rPr>
      <t xml:space="preserve"> </t>
    </r>
  </si>
  <si>
    <t>Non-Adult 500 lb or more</t>
  </si>
  <si>
    <t>All Elk</t>
  </si>
  <si>
    <t>Buffalo, Bison</t>
  </si>
  <si>
    <t xml:space="preserve">Updated by: Ron Haugen, Department of Agribusiness and Applied Economics </t>
  </si>
  <si>
    <t>Oglala Lakota SD</t>
  </si>
  <si>
    <t>was Shannon Co</t>
  </si>
  <si>
    <t>Gregory SD</t>
  </si>
  <si>
    <t>Beef, Beefalo,</t>
  </si>
  <si>
    <t xml:space="preserve">Improved </t>
  </si>
  <si>
    <t>Note: This Table Is Not Valid  For All Forage Types</t>
  </si>
  <si>
    <t xml:space="preserve">Contact your local FSA office for complete details and calculations. </t>
  </si>
  <si>
    <t>Unweaned livestock are not considered a grazing animal and are ineligible for LFP</t>
  </si>
  <si>
    <r>
      <rPr>
        <u/>
        <sz val="10"/>
        <color theme="1"/>
        <rFont val="Arial"/>
        <family val="2"/>
      </rPr>
      <t>of multiple pasture types by the same covered livestock</t>
    </r>
    <r>
      <rPr>
        <sz val="10"/>
        <color theme="1"/>
        <rFont val="Arial"/>
        <family val="2"/>
      </rPr>
      <t>. States included are North Dakota, South Dakota and Montana</t>
    </r>
  </si>
  <si>
    <t>2023 LFP CALCULATOR</t>
  </si>
  <si>
    <t>Jane Rancher</t>
  </si>
  <si>
    <t>Livestock Current Year Inventory (Inventory during the 60 days prior to date of qualifying drought)</t>
  </si>
  <si>
    <t>All Ostrich</t>
  </si>
  <si>
    <t>for 2023</t>
  </si>
  <si>
    <t xml:space="preserve">           NDSU Extension</t>
  </si>
  <si>
    <t>ver. 23.10.09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</si>
</sst>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7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u/>
      <sz val="10"/>
      <color theme="1"/>
      <name val="Arial"/>
      <family val="2"/>
    </font>
    <font>
      <i/>
      <sz val="10"/>
      <color theme="1"/>
      <name val="Arial"/>
      <family val="2"/>
    </font>
    <font>
      <sz val="9"/>
      <color rgb="FFFF000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10">
    <xf numFmtId="0" fontId="0" fillId="0" borderId="0" xfId="0"/>
    <xf numFmtId="0" fontId="0" fillId="0" borderId="0" xfId="0" quotePrefix="1"/>
    <xf numFmtId="0" fontId="1" fillId="0" borderId="0" xfId="0" applyFont="1"/>
    <xf numFmtId="0" fontId="0" fillId="0" borderId="0" xfId="0" quotePrefix="1" applyNumberFormat="1" applyBorder="1" applyProtection="1"/>
    <xf numFmtId="0" fontId="3" fillId="0" borderId="0" xfId="1" applyFont="1" applyBorder="1"/>
    <xf numFmtId="0" fontId="3" fillId="0" borderId="0" xfId="1" applyFont="1" applyFill="1" applyBorder="1"/>
    <xf numFmtId="0" fontId="0" fillId="0" borderId="2" xfId="0" applyBorder="1"/>
    <xf numFmtId="0" fontId="0" fillId="0" borderId="3" xfId="0" applyBorder="1"/>
    <xf numFmtId="0" fontId="6" fillId="0" borderId="0" xfId="0" quotePrefix="1" applyFont="1" applyProtection="1"/>
    <xf numFmtId="0" fontId="7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 applyProtection="1"/>
    <xf numFmtId="0" fontId="0" fillId="2" borderId="11" xfId="0" applyFill="1" applyBorder="1"/>
    <xf numFmtId="0" fontId="0" fillId="2" borderId="13" xfId="0" applyFill="1" applyBorder="1"/>
    <xf numFmtId="0" fontId="0" fillId="2" borderId="15" xfId="0" applyFill="1" applyBorder="1"/>
    <xf numFmtId="0" fontId="12" fillId="0" borderId="0" xfId="0" quotePrefix="1" applyFont="1"/>
    <xf numFmtId="2" fontId="0" fillId="0" borderId="6" xfId="0" applyNumberFormat="1" applyBorder="1"/>
    <xf numFmtId="0" fontId="0" fillId="0" borderId="34" xfId="0" applyBorder="1"/>
    <xf numFmtId="0" fontId="0" fillId="0" borderId="35" xfId="0" applyBorder="1"/>
    <xf numFmtId="0" fontId="0" fillId="2" borderId="1" xfId="0" applyFill="1" applyBorder="1"/>
    <xf numFmtId="0" fontId="0" fillId="2" borderId="23" xfId="0" applyFill="1" applyBorder="1"/>
    <xf numFmtId="0" fontId="0" fillId="2" borderId="4" xfId="0" applyFill="1" applyBorder="1"/>
    <xf numFmtId="0" fontId="0" fillId="2" borderId="21" xfId="0" applyFill="1" applyBorder="1"/>
    <xf numFmtId="0" fontId="0" fillId="2" borderId="27" xfId="0" applyFill="1" applyBorder="1"/>
    <xf numFmtId="0" fontId="0" fillId="2" borderId="22" xfId="0" applyFill="1" applyBorder="1"/>
    <xf numFmtId="0" fontId="0" fillId="2" borderId="29" xfId="0" applyFill="1" applyBorder="1"/>
    <xf numFmtId="0" fontId="0" fillId="2" borderId="6" xfId="0" applyFill="1" applyBorder="1"/>
    <xf numFmtId="0" fontId="0" fillId="2" borderId="31" xfId="0" applyFill="1" applyBorder="1" applyAlignment="1"/>
    <xf numFmtId="0" fontId="0" fillId="2" borderId="10" xfId="0" applyFill="1" applyBorder="1" applyAlignment="1"/>
    <xf numFmtId="0" fontId="0" fillId="2" borderId="9" xfId="0" applyFill="1" applyBorder="1"/>
    <xf numFmtId="0" fontId="0" fillId="2" borderId="33" xfId="0" applyFill="1" applyBorder="1"/>
    <xf numFmtId="0" fontId="0" fillId="2" borderId="31" xfId="0" applyFill="1" applyBorder="1"/>
    <xf numFmtId="0" fontId="0" fillId="2" borderId="10" xfId="0" applyFill="1" applyBorder="1"/>
    <xf numFmtId="0" fontId="0" fillId="2" borderId="24" xfId="0" applyFill="1" applyBorder="1"/>
    <xf numFmtId="0" fontId="0" fillId="2" borderId="24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8" xfId="0" applyFill="1" applyBorder="1"/>
    <xf numFmtId="0" fontId="0" fillId="2" borderId="8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4" fontId="0" fillId="0" borderId="30" xfId="0" applyNumberFormat="1" applyBorder="1"/>
    <xf numFmtId="0" fontId="0" fillId="2" borderId="20" xfId="0" applyFill="1" applyBorder="1"/>
    <xf numFmtId="2" fontId="0" fillId="0" borderId="7" xfId="0" applyNumberFormat="1" applyBorder="1"/>
    <xf numFmtId="0" fontId="0" fillId="0" borderId="38" xfId="0" applyBorder="1"/>
    <xf numFmtId="0" fontId="5" fillId="0" borderId="0" xfId="0" applyFont="1"/>
    <xf numFmtId="0" fontId="5" fillId="0" borderId="0" xfId="0" applyFont="1" applyFill="1" applyBorder="1"/>
    <xf numFmtId="0" fontId="0" fillId="0" borderId="7" xfId="0" applyBorder="1"/>
    <xf numFmtId="0" fontId="0" fillId="0" borderId="9" xfId="0" applyBorder="1"/>
    <xf numFmtId="0" fontId="0" fillId="0" borderId="6" xfId="0" applyBorder="1"/>
    <xf numFmtId="0" fontId="0" fillId="2" borderId="39" xfId="0" applyFill="1" applyBorder="1"/>
    <xf numFmtId="4" fontId="5" fillId="0" borderId="36" xfId="0" applyNumberFormat="1" applyFont="1" applyBorder="1"/>
    <xf numFmtId="0" fontId="0" fillId="2" borderId="40" xfId="0" applyFill="1" applyBorder="1"/>
    <xf numFmtId="0" fontId="0" fillId="2" borderId="41" xfId="0" applyFill="1" applyBorder="1"/>
    <xf numFmtId="0" fontId="0" fillId="2" borderId="42" xfId="0" applyFill="1" applyBorder="1"/>
    <xf numFmtId="4" fontId="0" fillId="0" borderId="43" xfId="0" applyNumberFormat="1" applyBorder="1"/>
    <xf numFmtId="9" fontId="0" fillId="0" borderId="30" xfId="2" applyFont="1" applyBorder="1"/>
    <xf numFmtId="4" fontId="0" fillId="0" borderId="5" xfId="0" applyNumberFormat="1" applyBorder="1"/>
    <xf numFmtId="0" fontId="0" fillId="0" borderId="30" xfId="0" applyBorder="1"/>
    <xf numFmtId="164" fontId="0" fillId="0" borderId="37" xfId="0" applyNumberFormat="1" applyBorder="1"/>
    <xf numFmtId="0" fontId="0" fillId="2" borderId="34" xfId="0" applyFill="1" applyBorder="1"/>
    <xf numFmtId="0" fontId="0" fillId="2" borderId="38" xfId="0" applyFill="1" applyBorder="1"/>
    <xf numFmtId="0" fontId="0" fillId="0" borderId="45" xfId="0" applyBorder="1"/>
    <xf numFmtId="0" fontId="0" fillId="0" borderId="33" xfId="0" applyBorder="1"/>
    <xf numFmtId="0" fontId="0" fillId="0" borderId="13" xfId="0" quotePrefix="1" applyNumberFormat="1" applyBorder="1" applyProtection="1"/>
    <xf numFmtId="0" fontId="3" fillId="0" borderId="13" xfId="1" applyFont="1" applyBorder="1"/>
    <xf numFmtId="0" fontId="3" fillId="0" borderId="13" xfId="1" applyFont="1" applyFill="1" applyBorder="1"/>
    <xf numFmtId="0" fontId="0" fillId="0" borderId="13" xfId="0" applyBorder="1"/>
    <xf numFmtId="0" fontId="0" fillId="0" borderId="48" xfId="0" applyBorder="1"/>
    <xf numFmtId="0" fontId="0" fillId="0" borderId="49" xfId="0" applyBorder="1"/>
    <xf numFmtId="0" fontId="0" fillId="0" borderId="36" xfId="0" applyBorder="1"/>
    <xf numFmtId="0" fontId="0" fillId="0" borderId="50" xfId="0" applyBorder="1"/>
    <xf numFmtId="0" fontId="5" fillId="0" borderId="0" xfId="0" applyFont="1" applyBorder="1" applyAlignment="1">
      <alignment horizontal="center"/>
    </xf>
    <xf numFmtId="0" fontId="0" fillId="0" borderId="28" xfId="0" applyBorder="1"/>
    <xf numFmtId="0" fontId="0" fillId="0" borderId="15" xfId="0" applyBorder="1"/>
    <xf numFmtId="0" fontId="3" fillId="0" borderId="47" xfId="1" applyFont="1" applyBorder="1"/>
    <xf numFmtId="0" fontId="0" fillId="0" borderId="11" xfId="0" quotePrefix="1" applyNumberFormat="1" applyBorder="1" applyProtection="1"/>
    <xf numFmtId="0" fontId="0" fillId="0" borderId="51" xfId="0" applyBorder="1"/>
    <xf numFmtId="0" fontId="0" fillId="0" borderId="43" xfId="0" applyBorder="1"/>
    <xf numFmtId="0" fontId="0" fillId="0" borderId="48" xfId="0" quotePrefix="1" applyNumberFormat="1" applyBorder="1" applyProtection="1"/>
    <xf numFmtId="0" fontId="3" fillId="0" borderId="32" xfId="1" applyFont="1" applyBorder="1"/>
    <xf numFmtId="0" fontId="0" fillId="0" borderId="37" xfId="0" applyBorder="1"/>
    <xf numFmtId="0" fontId="0" fillId="0" borderId="11" xfId="0" applyBorder="1"/>
    <xf numFmtId="0" fontId="0" fillId="2" borderId="45" xfId="0" applyFill="1" applyBorder="1"/>
    <xf numFmtId="0" fontId="0" fillId="2" borderId="47" xfId="0" applyFill="1" applyBorder="1"/>
    <xf numFmtId="165" fontId="0" fillId="0" borderId="6" xfId="0" quotePrefix="1" applyNumberFormat="1" applyBorder="1"/>
    <xf numFmtId="3" fontId="0" fillId="3" borderId="6" xfId="0" applyNumberFormat="1" applyFill="1" applyBorder="1" applyProtection="1">
      <protection locked="0"/>
    </xf>
    <xf numFmtId="3" fontId="0" fillId="3" borderId="10" xfId="0" applyNumberFormat="1" applyFill="1" applyBorder="1" applyProtection="1">
      <protection locked="0"/>
    </xf>
    <xf numFmtId="3" fontId="0" fillId="3" borderId="20" xfId="0" applyNumberFormat="1" applyFill="1" applyBorder="1" applyProtection="1">
      <protection locked="0"/>
    </xf>
    <xf numFmtId="0" fontId="14" fillId="0" borderId="0" xfId="0" quotePrefix="1" applyFont="1" applyBorder="1" applyAlignment="1">
      <alignment horizontal="left"/>
    </xf>
    <xf numFmtId="0" fontId="15" fillId="0" borderId="0" xfId="0" quotePrefix="1" applyFont="1"/>
    <xf numFmtId="0" fontId="13" fillId="0" borderId="0" xfId="0" applyFont="1"/>
    <xf numFmtId="9" fontId="0" fillId="3" borderId="6" xfId="0" applyNumberFormat="1" applyFill="1" applyBorder="1" applyProtection="1">
      <protection locked="0"/>
    </xf>
    <xf numFmtId="9" fontId="0" fillId="3" borderId="7" xfId="0" applyNumberFormat="1" applyFill="1" applyBorder="1" applyProtection="1">
      <protection locked="0"/>
    </xf>
    <xf numFmtId="0" fontId="0" fillId="0" borderId="0" xfId="0" applyFill="1" applyBorder="1"/>
    <xf numFmtId="0" fontId="8" fillId="0" borderId="0" xfId="3"/>
    <xf numFmtId="1" fontId="0" fillId="0" borderId="30" xfId="0" quotePrefix="1" applyNumberFormat="1" applyBorder="1"/>
    <xf numFmtId="14" fontId="10" fillId="0" borderId="0" xfId="0" applyNumberFormat="1" applyFont="1"/>
    <xf numFmtId="0" fontId="16" fillId="0" borderId="0" xfId="0" applyFont="1"/>
    <xf numFmtId="0" fontId="0" fillId="3" borderId="16" xfId="0" applyFill="1" applyBorder="1" applyAlignment="1" applyProtection="1">
      <protection locked="0"/>
    </xf>
    <xf numFmtId="0" fontId="0" fillId="3" borderId="12" xfId="0" applyFill="1" applyBorder="1" applyAlignment="1" applyProtection="1">
      <protection locked="0"/>
    </xf>
    <xf numFmtId="0" fontId="0" fillId="3" borderId="17" xfId="0" applyFill="1" applyBorder="1" applyAlignment="1" applyProtection="1">
      <alignment horizontal="right"/>
      <protection locked="0"/>
    </xf>
    <xf numFmtId="0" fontId="0" fillId="3" borderId="14" xfId="0" applyFill="1" applyBorder="1" applyAlignment="1" applyProtection="1">
      <alignment horizontal="right"/>
      <protection locked="0"/>
    </xf>
    <xf numFmtId="0" fontId="0" fillId="3" borderId="18" xfId="0" applyFill="1" applyBorder="1" applyAlignment="1" applyProtection="1">
      <alignment horizontal="right"/>
      <protection locked="0"/>
    </xf>
    <xf numFmtId="0" fontId="0" fillId="3" borderId="19" xfId="0" applyFill="1" applyBorder="1" applyAlignment="1" applyProtection="1">
      <alignment horizontal="right"/>
      <protection locked="0"/>
    </xf>
    <xf numFmtId="0" fontId="0" fillId="0" borderId="44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/>
    </xf>
  </cellXfs>
  <cellStyles count="4">
    <cellStyle name="Hyperlink" xfId="3" builtinId="8"/>
    <cellStyle name="Normal" xfId="0" builtinId="0"/>
    <cellStyle name="Normal 2 3" xfId="1" xr:uid="{00000000-0005-0000-0000-000002000000}"/>
    <cellStyle name="Percent" xfId="2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161924</xdr:colOff>
      <xdr:row>5</xdr:row>
      <xdr:rowOff>114300</xdr:rowOff>
    </xdr:from>
    <xdr:to>
      <xdr:col>24</xdr:col>
      <xdr:colOff>534457</xdr:colOff>
      <xdr:row>31</xdr:row>
      <xdr:rowOff>142875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C53F137-FDA0-42F7-90A3-EF5F247C83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15299" y="1066800"/>
          <a:ext cx="8906933" cy="501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sa.usda.gov/programs-and-services/disaster-assistance-program/livestock-forage/inde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277"/>
  <sheetViews>
    <sheetView showGridLines="0" tabSelected="1" workbookViewId="0">
      <selection activeCell="J1" sqref="J1"/>
    </sheetView>
  </sheetViews>
  <sheetFormatPr defaultRowHeight="15" x14ac:dyDescent="0.25"/>
  <cols>
    <col min="1" max="1" width="13.85546875" customWidth="1"/>
    <col min="2" max="2" width="14.140625" customWidth="1"/>
    <col min="3" max="3" width="24.85546875" customWidth="1"/>
    <col min="7" max="7" width="11.5703125" customWidth="1"/>
    <col min="26" max="26" width="9.140625" hidden="1" customWidth="1"/>
    <col min="27" max="27" width="17.42578125" hidden="1" customWidth="1"/>
    <col min="28" max="29" width="16.140625" hidden="1" customWidth="1"/>
    <col min="30" max="37" width="9.140625" hidden="1" customWidth="1"/>
    <col min="38" max="39" width="8.7109375" hidden="1" customWidth="1"/>
    <col min="40" max="43" width="8.7109375" customWidth="1"/>
  </cols>
  <sheetData>
    <row r="1" spans="1:31" x14ac:dyDescent="0.25">
      <c r="A1" s="11" t="s">
        <v>263</v>
      </c>
      <c r="B1" s="11"/>
      <c r="C1" s="11" t="s">
        <v>268</v>
      </c>
      <c r="D1" s="9"/>
      <c r="E1" s="9"/>
      <c r="F1" s="9"/>
      <c r="G1" s="98" t="s">
        <v>269</v>
      </c>
      <c r="H1" s="12"/>
      <c r="I1" s="9"/>
      <c r="J1" s="9"/>
    </row>
    <row r="2" spans="1:31" x14ac:dyDescent="0.25">
      <c r="A2" s="9" t="s">
        <v>253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31" x14ac:dyDescent="0.25">
      <c r="A3" s="9" t="s">
        <v>207</v>
      </c>
    </row>
    <row r="5" spans="1:31" x14ac:dyDescent="0.25">
      <c r="A5" s="9" t="s">
        <v>206</v>
      </c>
      <c r="B5" s="10"/>
      <c r="C5" s="10"/>
      <c r="D5" s="10"/>
      <c r="E5" s="10"/>
      <c r="F5" s="10"/>
      <c r="G5" s="10"/>
      <c r="H5" s="10"/>
      <c r="I5" s="10"/>
    </row>
    <row r="6" spans="1:31" x14ac:dyDescent="0.25">
      <c r="A6" s="9" t="s">
        <v>208</v>
      </c>
      <c r="B6" s="10"/>
      <c r="C6" s="10"/>
      <c r="D6" s="10"/>
      <c r="E6" s="10"/>
      <c r="F6" s="10"/>
      <c r="G6" s="10"/>
      <c r="H6" s="10"/>
      <c r="I6" s="10"/>
    </row>
    <row r="7" spans="1:31" x14ac:dyDescent="0.25">
      <c r="A7" s="9" t="s">
        <v>246</v>
      </c>
      <c r="B7" s="9"/>
      <c r="C7" s="9"/>
      <c r="D7" s="9"/>
      <c r="E7" s="9"/>
      <c r="F7" s="9"/>
      <c r="G7" s="9"/>
      <c r="H7" s="9"/>
      <c r="I7" s="10"/>
    </row>
    <row r="8" spans="1:31" x14ac:dyDescent="0.25">
      <c r="A8" s="9" t="s">
        <v>221</v>
      </c>
      <c r="B8" s="9"/>
      <c r="C8" s="9"/>
      <c r="D8" s="9"/>
      <c r="E8" s="9"/>
      <c r="F8" s="9"/>
      <c r="G8" s="9"/>
      <c r="H8" s="9"/>
      <c r="I8" s="10"/>
    </row>
    <row r="9" spans="1:31" x14ac:dyDescent="0.25">
      <c r="A9" s="92" t="s">
        <v>244</v>
      </c>
      <c r="B9" s="9"/>
      <c r="C9" s="9"/>
      <c r="D9" s="9"/>
      <c r="E9" s="9"/>
      <c r="F9" s="9"/>
      <c r="G9" s="9"/>
      <c r="H9" s="9"/>
      <c r="I9" s="10"/>
    </row>
    <row r="10" spans="1:31" x14ac:dyDescent="0.25">
      <c r="A10" s="9" t="s">
        <v>262</v>
      </c>
      <c r="B10" s="9"/>
      <c r="C10" s="9"/>
      <c r="D10" s="9"/>
      <c r="E10" s="9"/>
      <c r="F10" s="9"/>
      <c r="G10" s="9"/>
      <c r="H10" s="9"/>
      <c r="I10" s="10"/>
    </row>
    <row r="11" spans="1:31" x14ac:dyDescent="0.25">
      <c r="A11" s="9" t="s">
        <v>260</v>
      </c>
      <c r="B11" s="9"/>
      <c r="C11" s="9"/>
      <c r="D11" s="9"/>
      <c r="E11" s="9"/>
      <c r="F11" s="9"/>
      <c r="G11" s="9"/>
      <c r="H11" s="9"/>
      <c r="I11" s="10"/>
    </row>
    <row r="12" spans="1:31" x14ac:dyDescent="0.25">
      <c r="A12" s="9" t="s">
        <v>237</v>
      </c>
      <c r="B12" s="9"/>
      <c r="C12" s="96" t="s">
        <v>205</v>
      </c>
      <c r="D12" s="10"/>
      <c r="E12" s="10"/>
      <c r="F12" s="10"/>
      <c r="G12" s="10"/>
      <c r="H12" s="10"/>
      <c r="I12" s="10"/>
      <c r="AA12" t="s">
        <v>7</v>
      </c>
    </row>
    <row r="13" spans="1:31" x14ac:dyDescent="0.25">
      <c r="AA13" s="2" t="s">
        <v>8</v>
      </c>
      <c r="AB13" s="2"/>
      <c r="AC13" s="2"/>
      <c r="AD13" s="2"/>
    </row>
    <row r="14" spans="1:31" ht="15.75" thickBot="1" x14ac:dyDescent="0.3">
      <c r="B14" s="46" t="s">
        <v>219</v>
      </c>
      <c r="AA14" s="1">
        <f>COUNTIF(MT,C17)</f>
        <v>0</v>
      </c>
      <c r="AB14" s="1">
        <f>COUNTIF(ND,C17)</f>
        <v>1</v>
      </c>
      <c r="AC14" s="1">
        <f>COUNTIF(SD,C17)</f>
        <v>0</v>
      </c>
    </row>
    <row r="15" spans="1:31" x14ac:dyDescent="0.25">
      <c r="B15" s="13" t="s">
        <v>1</v>
      </c>
      <c r="C15" s="100" t="s">
        <v>264</v>
      </c>
      <c r="D15" s="101"/>
      <c r="AE15" s="2" t="s">
        <v>21</v>
      </c>
    </row>
    <row r="16" spans="1:31" x14ac:dyDescent="0.25">
      <c r="B16" s="14" t="s">
        <v>0</v>
      </c>
      <c r="C16" s="102" t="s">
        <v>11</v>
      </c>
      <c r="D16" s="103"/>
      <c r="E16" s="8" t="s">
        <v>192</v>
      </c>
      <c r="AA16" t="s">
        <v>68</v>
      </c>
      <c r="AB16" s="3" t="s">
        <v>9</v>
      </c>
      <c r="AC16" t="s">
        <v>123</v>
      </c>
      <c r="AE16" t="s">
        <v>66</v>
      </c>
    </row>
    <row r="17" spans="2:33" ht="15.75" thickBot="1" x14ac:dyDescent="0.3">
      <c r="B17" s="15" t="s">
        <v>238</v>
      </c>
      <c r="C17" s="104" t="s">
        <v>24</v>
      </c>
      <c r="D17" s="105"/>
      <c r="E17" s="8" t="str">
        <f>IF(AND(AG20=1,AA14=0),"&lt;--select a MT county",IF(AND(AG20=2,AB14=0),"&lt;--select a ND county",IF(AND(AG20=3,AC14=0),"&lt;--select a SD county","&lt;--required")))</f>
        <v>&lt;--required</v>
      </c>
      <c r="AA17" t="s">
        <v>69</v>
      </c>
      <c r="AB17" t="s">
        <v>10</v>
      </c>
      <c r="AC17" t="s">
        <v>124</v>
      </c>
      <c r="AE17" t="s">
        <v>11</v>
      </c>
    </row>
    <row r="18" spans="2:33" x14ac:dyDescent="0.25">
      <c r="AA18" t="s">
        <v>70</v>
      </c>
      <c r="AB18" t="s">
        <v>12</v>
      </c>
      <c r="AC18" t="s">
        <v>125</v>
      </c>
      <c r="AE18" t="s">
        <v>67</v>
      </c>
    </row>
    <row r="19" spans="2:33" ht="15.75" thickBot="1" x14ac:dyDescent="0.3">
      <c r="B19" s="47" t="s">
        <v>265</v>
      </c>
      <c r="AA19" t="s">
        <v>71</v>
      </c>
      <c r="AB19" t="s">
        <v>13</v>
      </c>
      <c r="AC19" t="s">
        <v>126</v>
      </c>
      <c r="AE19" s="2" t="s">
        <v>236</v>
      </c>
      <c r="AF19" s="2"/>
      <c r="AG19" s="2"/>
    </row>
    <row r="20" spans="2:33" x14ac:dyDescent="0.25">
      <c r="B20" s="20"/>
      <c r="C20" s="21"/>
      <c r="D20" s="34"/>
      <c r="E20" s="34"/>
      <c r="F20" s="35" t="s">
        <v>213</v>
      </c>
      <c r="G20" s="36" t="s">
        <v>212</v>
      </c>
      <c r="AA20" t="s">
        <v>72</v>
      </c>
      <c r="AB20" t="s">
        <v>15</v>
      </c>
      <c r="AC20" t="s">
        <v>127</v>
      </c>
      <c r="AE20" t="s">
        <v>14</v>
      </c>
      <c r="AG20">
        <f>IF(C16=AE16,1,IF(C16=AE17,2,3))</f>
        <v>2</v>
      </c>
    </row>
    <row r="21" spans="2:33" x14ac:dyDescent="0.25">
      <c r="B21" s="22"/>
      <c r="C21" s="23"/>
      <c r="D21" s="37" t="s">
        <v>215</v>
      </c>
      <c r="E21" s="38" t="s">
        <v>189</v>
      </c>
      <c r="F21" s="38" t="s">
        <v>190</v>
      </c>
      <c r="G21" s="39" t="s">
        <v>195</v>
      </c>
      <c r="AA21" t="s">
        <v>73</v>
      </c>
      <c r="AB21" t="s">
        <v>16</v>
      </c>
      <c r="AC21" t="s">
        <v>128</v>
      </c>
      <c r="AE21" t="s">
        <v>234</v>
      </c>
    </row>
    <row r="22" spans="2:33" x14ac:dyDescent="0.25">
      <c r="B22" s="24" t="s">
        <v>217</v>
      </c>
      <c r="C22" s="25"/>
      <c r="D22" s="30" t="s">
        <v>216</v>
      </c>
      <c r="E22" s="40" t="s">
        <v>218</v>
      </c>
      <c r="F22" s="40" t="s">
        <v>191</v>
      </c>
      <c r="G22" s="41" t="s">
        <v>196</v>
      </c>
      <c r="AA22" t="s">
        <v>74</v>
      </c>
      <c r="AB22" t="s">
        <v>18</v>
      </c>
      <c r="AC22" t="s">
        <v>129</v>
      </c>
      <c r="AE22" t="s">
        <v>17</v>
      </c>
    </row>
    <row r="23" spans="2:33" x14ac:dyDescent="0.25">
      <c r="B23" s="26" t="s">
        <v>257</v>
      </c>
      <c r="C23" s="27" t="s">
        <v>3</v>
      </c>
      <c r="D23" s="87">
        <v>100</v>
      </c>
      <c r="E23" s="93">
        <v>1</v>
      </c>
      <c r="F23" s="17">
        <v>58.12</v>
      </c>
      <c r="G23" s="42">
        <f>ROUND(D23*E23*F23,2)</f>
        <v>5812</v>
      </c>
      <c r="AA23" t="s">
        <v>75</v>
      </c>
      <c r="AB23" t="s">
        <v>19</v>
      </c>
      <c r="AC23" t="s">
        <v>130</v>
      </c>
      <c r="AE23" t="s">
        <v>235</v>
      </c>
    </row>
    <row r="24" spans="2:33" x14ac:dyDescent="0.25">
      <c r="B24" s="31" t="s">
        <v>252</v>
      </c>
      <c r="C24" s="27" t="s">
        <v>250</v>
      </c>
      <c r="D24" s="87">
        <v>50</v>
      </c>
      <c r="E24" s="93">
        <v>1</v>
      </c>
      <c r="F24" s="17">
        <v>43.59</v>
      </c>
      <c r="G24" s="42">
        <f t="shared" ref="G24:G34" si="0">ROUND(D24*E24*F24,2)</f>
        <v>2179.5</v>
      </c>
      <c r="AA24" t="s">
        <v>76</v>
      </c>
      <c r="AB24" t="s">
        <v>20</v>
      </c>
      <c r="AC24" t="s">
        <v>131</v>
      </c>
    </row>
    <row r="25" spans="2:33" x14ac:dyDescent="0.25">
      <c r="B25" s="26" t="s">
        <v>2</v>
      </c>
      <c r="C25" s="27" t="s">
        <v>3</v>
      </c>
      <c r="D25" s="87"/>
      <c r="E25" s="93">
        <v>1</v>
      </c>
      <c r="F25" s="17">
        <v>151.12</v>
      </c>
      <c r="G25" s="42">
        <f t="shared" si="0"/>
        <v>0</v>
      </c>
      <c r="AA25" t="s">
        <v>77</v>
      </c>
      <c r="AB25" t="s">
        <v>22</v>
      </c>
      <c r="AC25" t="s">
        <v>132</v>
      </c>
      <c r="AE25" s="2" t="s">
        <v>232</v>
      </c>
    </row>
    <row r="26" spans="2:33" x14ac:dyDescent="0.25">
      <c r="B26" s="31"/>
      <c r="C26" s="27" t="s">
        <v>250</v>
      </c>
      <c r="D26" s="87"/>
      <c r="E26" s="93">
        <v>1</v>
      </c>
      <c r="F26" s="17">
        <v>43.59</v>
      </c>
      <c r="G26" s="42">
        <f t="shared" si="0"/>
        <v>0</v>
      </c>
      <c r="AA26" t="s">
        <v>78</v>
      </c>
      <c r="AB26" t="s">
        <v>23</v>
      </c>
      <c r="AC26" t="s">
        <v>133</v>
      </c>
      <c r="AE26" t="s">
        <v>5</v>
      </c>
    </row>
    <row r="27" spans="2:33" x14ac:dyDescent="0.25">
      <c r="B27" s="28" t="s">
        <v>193</v>
      </c>
      <c r="C27" s="29"/>
      <c r="D27" s="87"/>
      <c r="E27" s="93">
        <v>1</v>
      </c>
      <c r="F27" s="17">
        <v>14.53</v>
      </c>
      <c r="G27" s="42">
        <f t="shared" si="0"/>
        <v>0</v>
      </c>
      <c r="AA27" t="s">
        <v>79</v>
      </c>
      <c r="AB27" t="s">
        <v>24</v>
      </c>
      <c r="AC27" t="s">
        <v>134</v>
      </c>
      <c r="AE27" t="s">
        <v>258</v>
      </c>
    </row>
    <row r="28" spans="2:33" x14ac:dyDescent="0.25">
      <c r="B28" s="28" t="s">
        <v>194</v>
      </c>
      <c r="C28" s="29"/>
      <c r="D28" s="88"/>
      <c r="E28" s="93">
        <v>1</v>
      </c>
      <c r="F28" s="17">
        <v>43.01</v>
      </c>
      <c r="G28" s="42">
        <f t="shared" si="0"/>
        <v>0</v>
      </c>
      <c r="AA28" t="s">
        <v>80</v>
      </c>
      <c r="AB28" t="s">
        <v>25</v>
      </c>
      <c r="AC28" t="s">
        <v>135</v>
      </c>
    </row>
    <row r="29" spans="2:33" x14ac:dyDescent="0.25">
      <c r="B29" s="26" t="s">
        <v>251</v>
      </c>
      <c r="C29" s="33"/>
      <c r="D29" s="87"/>
      <c r="E29" s="93">
        <v>1</v>
      </c>
      <c r="F29" s="17">
        <v>31.39</v>
      </c>
      <c r="G29" s="42">
        <f t="shared" si="0"/>
        <v>0</v>
      </c>
      <c r="AA29" t="s">
        <v>81</v>
      </c>
      <c r="AB29" t="s">
        <v>26</v>
      </c>
      <c r="AC29" t="s">
        <v>136</v>
      </c>
    </row>
    <row r="30" spans="2:33" x14ac:dyDescent="0.25">
      <c r="B30" s="32" t="s">
        <v>197</v>
      </c>
      <c r="C30" s="33"/>
      <c r="D30" s="88"/>
      <c r="E30" s="93">
        <v>1</v>
      </c>
      <c r="F30" s="17">
        <v>12.8</v>
      </c>
      <c r="G30" s="42">
        <f t="shared" si="0"/>
        <v>0</v>
      </c>
      <c r="AA30" t="s">
        <v>82</v>
      </c>
      <c r="AB30" t="s">
        <v>27</v>
      </c>
      <c r="AC30" t="s">
        <v>137</v>
      </c>
    </row>
    <row r="31" spans="2:33" x14ac:dyDescent="0.25">
      <c r="B31" s="32" t="s">
        <v>247</v>
      </c>
      <c r="C31" s="33"/>
      <c r="D31" s="88"/>
      <c r="E31" s="93">
        <v>1</v>
      </c>
      <c r="F31" s="17">
        <v>47.88</v>
      </c>
      <c r="G31" s="42">
        <f t="shared" si="0"/>
        <v>0</v>
      </c>
      <c r="AA31" t="s">
        <v>83</v>
      </c>
      <c r="AB31" t="s">
        <v>28</v>
      </c>
      <c r="AC31" t="s">
        <v>186</v>
      </c>
    </row>
    <row r="32" spans="2:33" x14ac:dyDescent="0.25">
      <c r="B32" s="32" t="s">
        <v>198</v>
      </c>
      <c r="C32" s="33"/>
      <c r="D32" s="88"/>
      <c r="E32" s="93">
        <v>1</v>
      </c>
      <c r="F32" s="17">
        <v>29.75</v>
      </c>
      <c r="G32" s="42">
        <f t="shared" si="0"/>
        <v>0</v>
      </c>
      <c r="AA32" t="s">
        <v>84</v>
      </c>
      <c r="AB32" t="s">
        <v>29</v>
      </c>
      <c r="AC32" t="s">
        <v>138</v>
      </c>
    </row>
    <row r="33" spans="2:29" x14ac:dyDescent="0.25">
      <c r="B33" s="26" t="s">
        <v>199</v>
      </c>
      <c r="C33" s="43"/>
      <c r="D33" s="89"/>
      <c r="E33" s="94">
        <v>1</v>
      </c>
      <c r="F33" s="44">
        <v>21.21</v>
      </c>
      <c r="G33" s="42">
        <f t="shared" si="0"/>
        <v>0</v>
      </c>
      <c r="AA33" t="s">
        <v>85</v>
      </c>
      <c r="AB33" t="s">
        <v>30</v>
      </c>
      <c r="AC33" t="s">
        <v>139</v>
      </c>
    </row>
    <row r="34" spans="2:29" x14ac:dyDescent="0.25">
      <c r="B34" s="26" t="s">
        <v>266</v>
      </c>
      <c r="C34" s="43"/>
      <c r="D34" s="89"/>
      <c r="E34" s="94">
        <v>1</v>
      </c>
      <c r="F34" s="44">
        <v>31.97</v>
      </c>
      <c r="G34" s="42">
        <f t="shared" si="0"/>
        <v>0</v>
      </c>
      <c r="AA34" t="s">
        <v>86</v>
      </c>
      <c r="AB34" t="s">
        <v>31</v>
      </c>
      <c r="AC34" t="s">
        <v>140</v>
      </c>
    </row>
    <row r="35" spans="2:29" ht="15.75" thickBot="1" x14ac:dyDescent="0.3">
      <c r="B35" s="18" t="s">
        <v>220</v>
      </c>
      <c r="C35" s="45"/>
      <c r="D35" s="45"/>
      <c r="E35" s="45"/>
      <c r="F35" s="45"/>
      <c r="G35" s="52">
        <f>SUM(G23:G34)</f>
        <v>7991.5</v>
      </c>
      <c r="AA35" t="s">
        <v>87</v>
      </c>
      <c r="AB35" t="s">
        <v>32</v>
      </c>
      <c r="AC35" t="s">
        <v>141</v>
      </c>
    </row>
    <row r="36" spans="2:29" x14ac:dyDescent="0.25">
      <c r="B36" s="99" t="s">
        <v>261</v>
      </c>
      <c r="AA36" t="s">
        <v>88</v>
      </c>
      <c r="AB36" t="s">
        <v>33</v>
      </c>
      <c r="AC36" t="s">
        <v>142</v>
      </c>
    </row>
    <row r="37" spans="2:29" x14ac:dyDescent="0.25">
      <c r="B37" s="46" t="str">
        <f>CONCATENATE("Forage Information - Owned or Cash Leased Land in ",$C$17," County")</f>
        <v>Forage Information - Owned or Cash Leased Land in Divide ND County</v>
      </c>
      <c r="AA37" t="s">
        <v>122</v>
      </c>
      <c r="AB37" t="s">
        <v>34</v>
      </c>
      <c r="AC37" t="s">
        <v>143</v>
      </c>
    </row>
    <row r="38" spans="2:29" ht="15.75" thickBot="1" x14ac:dyDescent="0.3">
      <c r="B38" s="46" t="s">
        <v>259</v>
      </c>
      <c r="AA38" t="s">
        <v>89</v>
      </c>
      <c r="AB38" t="s">
        <v>35</v>
      </c>
      <c r="AC38" t="s">
        <v>144</v>
      </c>
    </row>
    <row r="39" spans="2:29" x14ac:dyDescent="0.25">
      <c r="B39" s="84"/>
      <c r="C39" s="34"/>
      <c r="D39" s="35" t="s">
        <v>222</v>
      </c>
      <c r="E39" s="35" t="s">
        <v>201</v>
      </c>
      <c r="F39" s="35" t="s">
        <v>195</v>
      </c>
      <c r="G39" s="36" t="s">
        <v>226</v>
      </c>
      <c r="AA39" t="s">
        <v>90</v>
      </c>
      <c r="AB39" t="s">
        <v>36</v>
      </c>
      <c r="AC39" t="s">
        <v>145</v>
      </c>
    </row>
    <row r="40" spans="2:29" x14ac:dyDescent="0.25">
      <c r="B40" s="31"/>
      <c r="C40" s="37"/>
      <c r="D40" s="38" t="s">
        <v>223</v>
      </c>
      <c r="E40" s="38" t="s">
        <v>224</v>
      </c>
      <c r="F40" s="38" t="s">
        <v>202</v>
      </c>
      <c r="G40" s="39" t="s">
        <v>227</v>
      </c>
      <c r="AA40" t="s">
        <v>91</v>
      </c>
      <c r="AB40" t="s">
        <v>37</v>
      </c>
      <c r="AC40" t="s">
        <v>146</v>
      </c>
    </row>
    <row r="41" spans="2:29" x14ac:dyDescent="0.25">
      <c r="B41" s="85" t="s">
        <v>200</v>
      </c>
      <c r="C41" s="40" t="s">
        <v>6</v>
      </c>
      <c r="D41" s="40" t="s">
        <v>209</v>
      </c>
      <c r="E41" s="40" t="s">
        <v>203</v>
      </c>
      <c r="F41" s="40" t="s">
        <v>225</v>
      </c>
      <c r="G41" s="41" t="s">
        <v>203</v>
      </c>
      <c r="AA41" t="s">
        <v>92</v>
      </c>
      <c r="AB41" t="s">
        <v>38</v>
      </c>
      <c r="AC41" t="s">
        <v>256</v>
      </c>
    </row>
    <row r="42" spans="2:29" x14ac:dyDescent="0.25">
      <c r="B42" s="14" t="s">
        <v>5</v>
      </c>
      <c r="C42" s="87">
        <v>100</v>
      </c>
      <c r="D42" s="86">
        <f>VLOOKUP($C$17,[0]!allinfo,2,FALSE)</f>
        <v>9</v>
      </c>
      <c r="E42" s="17">
        <f>ROUND(IF(D42=0,0,C42/D42),2)</f>
        <v>11.11</v>
      </c>
      <c r="F42" s="17">
        <v>58.12</v>
      </c>
      <c r="G42" s="42">
        <f>ROUND(E42*F42,2)</f>
        <v>645.71</v>
      </c>
      <c r="AA42" t="s">
        <v>93</v>
      </c>
      <c r="AB42" t="s">
        <v>39</v>
      </c>
      <c r="AC42" t="s">
        <v>147</v>
      </c>
    </row>
    <row r="43" spans="2:29" x14ac:dyDescent="0.25">
      <c r="B43" s="14" t="s">
        <v>243</v>
      </c>
      <c r="C43" s="87">
        <v>200</v>
      </c>
      <c r="D43" s="86">
        <f>VLOOKUP($C$17,allinfo,3,FALSE)</f>
        <v>5</v>
      </c>
      <c r="E43" s="17">
        <f>IF(D43=0,0,C43/D43)</f>
        <v>40</v>
      </c>
      <c r="F43" s="17">
        <v>58.12</v>
      </c>
      <c r="G43" s="42">
        <f>ROUND(E43*F43,2)</f>
        <v>2324.8000000000002</v>
      </c>
      <c r="AA43" t="s">
        <v>94</v>
      </c>
      <c r="AB43" t="s">
        <v>40</v>
      </c>
      <c r="AC43" t="s">
        <v>148</v>
      </c>
    </row>
    <row r="44" spans="2:29" ht="15.75" thickBot="1" x14ac:dyDescent="0.3">
      <c r="B44" s="18" t="s">
        <v>248</v>
      </c>
      <c r="C44" s="45"/>
      <c r="D44" s="45"/>
      <c r="E44" s="45"/>
      <c r="F44" s="19"/>
      <c r="G44" s="52">
        <f>G42+G43</f>
        <v>2970.51</v>
      </c>
      <c r="AA44" t="s">
        <v>95</v>
      </c>
      <c r="AB44" t="s">
        <v>41</v>
      </c>
      <c r="AC44" t="s">
        <v>149</v>
      </c>
    </row>
    <row r="45" spans="2:29" x14ac:dyDescent="0.25">
      <c r="B45" s="16" t="s">
        <v>245</v>
      </c>
      <c r="AA45" t="s">
        <v>96</v>
      </c>
      <c r="AB45" t="s">
        <v>42</v>
      </c>
      <c r="AC45" t="s">
        <v>150</v>
      </c>
    </row>
    <row r="46" spans="2:29" x14ac:dyDescent="0.25">
      <c r="AA46" t="s">
        <v>97</v>
      </c>
      <c r="AB46" t="s">
        <v>43</v>
      </c>
      <c r="AC46" t="s">
        <v>151</v>
      </c>
    </row>
    <row r="47" spans="2:29" ht="15.75" thickBot="1" x14ac:dyDescent="0.3">
      <c r="B47" s="46" t="s">
        <v>241</v>
      </c>
      <c r="C47" s="46"/>
      <c r="AA47" t="s">
        <v>98</v>
      </c>
      <c r="AB47" s="3" t="s">
        <v>44</v>
      </c>
      <c r="AC47" t="s">
        <v>152</v>
      </c>
    </row>
    <row r="48" spans="2:29" x14ac:dyDescent="0.25">
      <c r="B48" s="53" t="s">
        <v>214</v>
      </c>
      <c r="C48" s="54"/>
      <c r="D48" s="54"/>
      <c r="E48" s="54"/>
      <c r="F48" s="55"/>
      <c r="G48" s="56">
        <f>MIN(G35,G44)</f>
        <v>2970.51</v>
      </c>
      <c r="AA48" t="s">
        <v>99</v>
      </c>
      <c r="AB48" s="3" t="s">
        <v>45</v>
      </c>
      <c r="AC48" t="s">
        <v>153</v>
      </c>
    </row>
    <row r="49" spans="2:29" x14ac:dyDescent="0.25">
      <c r="B49" s="32" t="s">
        <v>210</v>
      </c>
      <c r="C49" s="51"/>
      <c r="D49" s="51"/>
      <c r="E49" s="51"/>
      <c r="F49" s="33"/>
      <c r="G49" s="57">
        <v>0.6</v>
      </c>
      <c r="AA49" t="s">
        <v>100</v>
      </c>
      <c r="AB49" s="3" t="s">
        <v>46</v>
      </c>
      <c r="AC49" t="s">
        <v>154</v>
      </c>
    </row>
    <row r="50" spans="2:29" x14ac:dyDescent="0.25">
      <c r="B50" s="32" t="s">
        <v>228</v>
      </c>
      <c r="C50" s="51"/>
      <c r="D50" s="51"/>
      <c r="E50" s="51"/>
      <c r="F50" s="33"/>
      <c r="G50" s="58">
        <f>ROUND(G48*G49,2)</f>
        <v>1782.31</v>
      </c>
      <c r="AA50" t="s">
        <v>101</v>
      </c>
      <c r="AB50" s="3" t="s">
        <v>47</v>
      </c>
      <c r="AC50" s="4" t="s">
        <v>155</v>
      </c>
    </row>
    <row r="51" spans="2:29" x14ac:dyDescent="0.25">
      <c r="B51" s="32" t="s">
        <v>249</v>
      </c>
      <c r="C51" s="51"/>
      <c r="D51" s="51"/>
      <c r="E51" s="51"/>
      <c r="F51" s="33"/>
      <c r="G51" s="97">
        <f>VLOOKUP($C$17,allinfo,4,FALSE)</f>
        <v>1</v>
      </c>
      <c r="AA51" t="s">
        <v>102</v>
      </c>
      <c r="AB51" s="3" t="s">
        <v>48</v>
      </c>
      <c r="AC51" s="4" t="s">
        <v>156</v>
      </c>
    </row>
    <row r="52" spans="2:29" x14ac:dyDescent="0.25">
      <c r="B52" s="32" t="s">
        <v>204</v>
      </c>
      <c r="C52" s="51"/>
      <c r="D52" s="51"/>
      <c r="E52" s="51"/>
      <c r="F52" s="33"/>
      <c r="G52" s="42">
        <f>ROUND(G48*G49*G51,2)</f>
        <v>1782.31</v>
      </c>
      <c r="H52" s="16" t="str">
        <f>IF(G52&gt;125000,"**","")</f>
        <v/>
      </c>
      <c r="AA52" t="s">
        <v>103</v>
      </c>
      <c r="AB52" s="3" t="s">
        <v>49</v>
      </c>
      <c r="AC52" s="4" t="s">
        <v>157</v>
      </c>
    </row>
    <row r="53" spans="2:29" x14ac:dyDescent="0.25">
      <c r="B53" s="32" t="s">
        <v>211</v>
      </c>
      <c r="C53" s="51"/>
      <c r="D53" s="51"/>
      <c r="E53" s="51"/>
      <c r="F53" s="33"/>
      <c r="G53" s="60">
        <v>5.7000000000000002E-2</v>
      </c>
      <c r="AA53" t="s">
        <v>104</v>
      </c>
      <c r="AB53" s="3" t="s">
        <v>50</v>
      </c>
      <c r="AC53" s="4" t="s">
        <v>158</v>
      </c>
    </row>
    <row r="54" spans="2:29" ht="15.75" thickBot="1" x14ac:dyDescent="0.3">
      <c r="B54" s="61" t="s">
        <v>242</v>
      </c>
      <c r="C54" s="62"/>
      <c r="D54" s="62"/>
      <c r="E54" s="62"/>
      <c r="F54" s="62"/>
      <c r="G54" s="52">
        <f>G52-ROUND(G52*G53,2)</f>
        <v>1680.72</v>
      </c>
      <c r="AA54" t="s">
        <v>105</v>
      </c>
      <c r="AB54" s="3" t="s">
        <v>51</v>
      </c>
      <c r="AC54" s="4" t="s">
        <v>159</v>
      </c>
    </row>
    <row r="55" spans="2:29" x14ac:dyDescent="0.25">
      <c r="B55" s="16" t="s">
        <v>233</v>
      </c>
      <c r="AA55" t="s">
        <v>106</v>
      </c>
      <c r="AB55" s="3" t="s">
        <v>52</v>
      </c>
      <c r="AC55" s="4" t="s">
        <v>160</v>
      </c>
    </row>
    <row r="56" spans="2:29" ht="12" customHeight="1" x14ac:dyDescent="0.25">
      <c r="B56" s="16" t="s">
        <v>239</v>
      </c>
      <c r="AA56" t="s">
        <v>107</v>
      </c>
      <c r="AB56" s="3" t="s">
        <v>53</v>
      </c>
      <c r="AC56" s="4" t="s">
        <v>161</v>
      </c>
    </row>
    <row r="57" spans="2:29" x14ac:dyDescent="0.25">
      <c r="B57" s="91" t="str">
        <f>IF(G52&gt;125000,"**There is a combined payment limit of $125,000 for LFP, LIP, ELAP and TAP.","")</f>
        <v/>
      </c>
      <c r="AA57" t="s">
        <v>108</v>
      </c>
      <c r="AB57" s="3" t="s">
        <v>54</v>
      </c>
      <c r="AC57" s="4" t="s">
        <v>162</v>
      </c>
    </row>
    <row r="58" spans="2:29" x14ac:dyDescent="0.25">
      <c r="B58" s="90" t="s">
        <v>240</v>
      </c>
      <c r="AA58" t="s">
        <v>109</v>
      </c>
      <c r="AB58" s="3" t="s">
        <v>55</v>
      </c>
      <c r="AC58" s="4" t="s">
        <v>163</v>
      </c>
    </row>
    <row r="59" spans="2:29" x14ac:dyDescent="0.25">
      <c r="AA59" t="s">
        <v>110</v>
      </c>
      <c r="AB59" s="3" t="s">
        <v>56</v>
      </c>
      <c r="AC59" s="4" t="s">
        <v>164</v>
      </c>
    </row>
    <row r="60" spans="2:29" x14ac:dyDescent="0.25">
      <c r="AA60" t="s">
        <v>111</v>
      </c>
      <c r="AB60" s="3" t="s">
        <v>57</v>
      </c>
      <c r="AC60" s="4" t="s">
        <v>165</v>
      </c>
    </row>
    <row r="61" spans="2:29" x14ac:dyDescent="0.25">
      <c r="AA61" t="s">
        <v>188</v>
      </c>
      <c r="AB61" s="3" t="s">
        <v>58</v>
      </c>
      <c r="AC61" s="4" t="s">
        <v>166</v>
      </c>
    </row>
    <row r="62" spans="2:29" x14ac:dyDescent="0.25">
      <c r="AA62" t="s">
        <v>112</v>
      </c>
      <c r="AB62" s="3" t="s">
        <v>59</v>
      </c>
      <c r="AC62" s="4" t="s">
        <v>167</v>
      </c>
    </row>
    <row r="63" spans="2:29" x14ac:dyDescent="0.25">
      <c r="AA63" t="s">
        <v>113</v>
      </c>
      <c r="AB63" s="3" t="s">
        <v>60</v>
      </c>
      <c r="AC63" s="4" t="s">
        <v>168</v>
      </c>
    </row>
    <row r="64" spans="2:29" x14ac:dyDescent="0.25">
      <c r="AA64" t="s">
        <v>114</v>
      </c>
      <c r="AB64" s="3" t="s">
        <v>61</v>
      </c>
      <c r="AC64" s="4" t="s">
        <v>169</v>
      </c>
    </row>
    <row r="65" spans="27:29" x14ac:dyDescent="0.25">
      <c r="AA65" t="s">
        <v>115</v>
      </c>
      <c r="AB65" s="3" t="s">
        <v>62</v>
      </c>
      <c r="AC65" s="4" t="s">
        <v>170</v>
      </c>
    </row>
    <row r="66" spans="27:29" x14ac:dyDescent="0.25">
      <c r="AA66" t="s">
        <v>116</v>
      </c>
      <c r="AB66" s="3" t="s">
        <v>63</v>
      </c>
      <c r="AC66" s="4" t="s">
        <v>254</v>
      </c>
    </row>
    <row r="67" spans="27:29" x14ac:dyDescent="0.25">
      <c r="AA67" t="s">
        <v>117</v>
      </c>
      <c r="AB67" s="3" t="s">
        <v>64</v>
      </c>
      <c r="AC67" s="4" t="s">
        <v>171</v>
      </c>
    </row>
    <row r="68" spans="27:29" x14ac:dyDescent="0.25">
      <c r="AA68" t="s">
        <v>118</v>
      </c>
      <c r="AB68" t="s">
        <v>65</v>
      </c>
      <c r="AC68" s="4" t="s">
        <v>172</v>
      </c>
    </row>
    <row r="69" spans="27:29" x14ac:dyDescent="0.25">
      <c r="AA69" t="s">
        <v>119</v>
      </c>
      <c r="AC69" s="4" t="s">
        <v>173</v>
      </c>
    </row>
    <row r="70" spans="27:29" x14ac:dyDescent="0.25">
      <c r="AA70" t="s">
        <v>120</v>
      </c>
      <c r="AC70" s="4" t="s">
        <v>174</v>
      </c>
    </row>
    <row r="71" spans="27:29" x14ac:dyDescent="0.25">
      <c r="AA71" t="s">
        <v>121</v>
      </c>
      <c r="AC71" s="4" t="s">
        <v>175</v>
      </c>
    </row>
    <row r="72" spans="27:29" x14ac:dyDescent="0.25">
      <c r="AC72" s="4" t="s">
        <v>176</v>
      </c>
    </row>
    <row r="73" spans="27:29" x14ac:dyDescent="0.25">
      <c r="AC73" s="4" t="s">
        <v>177</v>
      </c>
    </row>
    <row r="74" spans="27:29" x14ac:dyDescent="0.25">
      <c r="AC74" s="4" t="s">
        <v>178</v>
      </c>
    </row>
    <row r="75" spans="27:29" x14ac:dyDescent="0.25">
      <c r="AC75" s="4" t="s">
        <v>179</v>
      </c>
    </row>
    <row r="76" spans="27:29" x14ac:dyDescent="0.25">
      <c r="AC76" s="4" t="s">
        <v>180</v>
      </c>
    </row>
    <row r="77" spans="27:29" x14ac:dyDescent="0.25">
      <c r="AC77" s="4" t="s">
        <v>181</v>
      </c>
    </row>
    <row r="78" spans="27:29" x14ac:dyDescent="0.25">
      <c r="AC78" s="4" t="s">
        <v>182</v>
      </c>
    </row>
    <row r="79" spans="27:29" x14ac:dyDescent="0.25">
      <c r="AC79" s="4" t="s">
        <v>183</v>
      </c>
    </row>
    <row r="80" spans="27:29" x14ac:dyDescent="0.25">
      <c r="AC80" s="4" t="s">
        <v>184</v>
      </c>
    </row>
    <row r="81" spans="29:29" x14ac:dyDescent="0.25">
      <c r="AC81" s="4" t="s">
        <v>185</v>
      </c>
    </row>
    <row r="82" spans="29:29" x14ac:dyDescent="0.25">
      <c r="AC82" s="4"/>
    </row>
    <row r="83" spans="29:29" x14ac:dyDescent="0.25">
      <c r="AC83" s="4"/>
    </row>
    <row r="84" spans="29:29" x14ac:dyDescent="0.25">
      <c r="AC84" s="4"/>
    </row>
    <row r="85" spans="29:29" x14ac:dyDescent="0.25">
      <c r="AC85" s="4"/>
    </row>
    <row r="86" spans="29:29" x14ac:dyDescent="0.25">
      <c r="AC86" s="4"/>
    </row>
    <row r="87" spans="29:29" x14ac:dyDescent="0.25">
      <c r="AC87" s="4"/>
    </row>
    <row r="88" spans="29:29" x14ac:dyDescent="0.25">
      <c r="AC88" s="4"/>
    </row>
    <row r="89" spans="29:29" x14ac:dyDescent="0.25">
      <c r="AC89" s="4"/>
    </row>
    <row r="90" spans="29:29" x14ac:dyDescent="0.25">
      <c r="AC90" s="4"/>
    </row>
    <row r="91" spans="29:29" x14ac:dyDescent="0.25">
      <c r="AC91" s="4"/>
    </row>
    <row r="92" spans="29:29" x14ac:dyDescent="0.25">
      <c r="AC92" s="4"/>
    </row>
    <row r="93" spans="29:29" x14ac:dyDescent="0.25">
      <c r="AC93" s="4"/>
    </row>
    <row r="94" spans="29:29" x14ac:dyDescent="0.25">
      <c r="AC94" s="4"/>
    </row>
    <row r="95" spans="29:29" x14ac:dyDescent="0.25">
      <c r="AC95" s="4"/>
    </row>
    <row r="96" spans="29:29" x14ac:dyDescent="0.25">
      <c r="AC96" s="4"/>
    </row>
    <row r="97" spans="29:29" x14ac:dyDescent="0.25">
      <c r="AC97" s="4"/>
    </row>
    <row r="98" spans="29:29" x14ac:dyDescent="0.25">
      <c r="AC98" s="4"/>
    </row>
    <row r="99" spans="29:29" x14ac:dyDescent="0.25">
      <c r="AC99" s="4"/>
    </row>
    <row r="100" spans="29:29" x14ac:dyDescent="0.25">
      <c r="AC100" s="4"/>
    </row>
    <row r="158" spans="8:8" x14ac:dyDescent="0.25">
      <c r="H158" s="3"/>
    </row>
    <row r="159" spans="8:8" x14ac:dyDescent="0.25">
      <c r="H159" s="3"/>
    </row>
    <row r="160" spans="8:8" x14ac:dyDescent="0.25">
      <c r="H160" s="3"/>
    </row>
    <row r="161" spans="8:8" x14ac:dyDescent="0.25">
      <c r="H161" s="3"/>
    </row>
    <row r="162" spans="8:8" x14ac:dyDescent="0.25">
      <c r="H162" s="3"/>
    </row>
    <row r="163" spans="8:8" x14ac:dyDescent="0.25">
      <c r="H163" s="3"/>
    </row>
    <row r="164" spans="8:8" x14ac:dyDescent="0.25">
      <c r="H164" s="3"/>
    </row>
    <row r="165" spans="8:8" x14ac:dyDescent="0.25">
      <c r="H165" s="3"/>
    </row>
    <row r="166" spans="8:8" x14ac:dyDescent="0.25">
      <c r="H166" s="3"/>
    </row>
    <row r="167" spans="8:8" x14ac:dyDescent="0.25">
      <c r="H167" s="3"/>
    </row>
    <row r="168" spans="8:8" x14ac:dyDescent="0.25">
      <c r="H168" s="3"/>
    </row>
    <row r="169" spans="8:8" x14ac:dyDescent="0.25">
      <c r="H169" s="3"/>
    </row>
    <row r="170" spans="8:8" x14ac:dyDescent="0.25">
      <c r="H170" s="3"/>
    </row>
    <row r="171" spans="8:8" x14ac:dyDescent="0.25">
      <c r="H171" s="3"/>
    </row>
    <row r="172" spans="8:8" x14ac:dyDescent="0.25">
      <c r="H172" s="3"/>
    </row>
    <row r="173" spans="8:8" x14ac:dyDescent="0.25">
      <c r="H173" s="3"/>
    </row>
    <row r="174" spans="8:8" x14ac:dyDescent="0.25">
      <c r="H174" s="3"/>
    </row>
    <row r="175" spans="8:8" x14ac:dyDescent="0.25">
      <c r="H175" s="3"/>
    </row>
    <row r="176" spans="8:8" x14ac:dyDescent="0.25">
      <c r="H176" s="3"/>
    </row>
    <row r="177" spans="8:8" x14ac:dyDescent="0.25">
      <c r="H177" s="3"/>
    </row>
    <row r="178" spans="8:8" x14ac:dyDescent="0.25">
      <c r="H178" s="3"/>
    </row>
    <row r="179" spans="8:8" x14ac:dyDescent="0.25">
      <c r="H179" s="3"/>
    </row>
    <row r="180" spans="8:8" x14ac:dyDescent="0.25">
      <c r="H180" s="3"/>
    </row>
    <row r="181" spans="8:8" x14ac:dyDescent="0.25">
      <c r="H181" s="3"/>
    </row>
    <row r="182" spans="8:8" x14ac:dyDescent="0.25">
      <c r="H182" s="3"/>
    </row>
    <row r="183" spans="8:8" x14ac:dyDescent="0.25">
      <c r="H183" s="3"/>
    </row>
    <row r="184" spans="8:8" x14ac:dyDescent="0.25">
      <c r="H184" s="3"/>
    </row>
    <row r="185" spans="8:8" x14ac:dyDescent="0.25">
      <c r="H185" s="3"/>
    </row>
    <row r="186" spans="8:8" x14ac:dyDescent="0.25">
      <c r="H186" s="3"/>
    </row>
    <row r="187" spans="8:8" x14ac:dyDescent="0.25">
      <c r="H187" s="3"/>
    </row>
    <row r="188" spans="8:8" x14ac:dyDescent="0.25">
      <c r="H188" s="3"/>
    </row>
    <row r="189" spans="8:8" x14ac:dyDescent="0.25">
      <c r="H189" s="3"/>
    </row>
    <row r="190" spans="8:8" x14ac:dyDescent="0.25">
      <c r="H190" s="3"/>
    </row>
    <row r="191" spans="8:8" x14ac:dyDescent="0.25">
      <c r="H191" s="3"/>
    </row>
    <row r="192" spans="8:8" x14ac:dyDescent="0.25">
      <c r="H192" s="3"/>
    </row>
    <row r="193" spans="8:8" x14ac:dyDescent="0.25">
      <c r="H193" s="3"/>
    </row>
    <row r="194" spans="8:8" x14ac:dyDescent="0.25">
      <c r="H194" s="3"/>
    </row>
    <row r="195" spans="8:8" x14ac:dyDescent="0.25">
      <c r="H195" s="3"/>
    </row>
    <row r="196" spans="8:8" x14ac:dyDescent="0.25">
      <c r="H196" s="3"/>
    </row>
    <row r="197" spans="8:8" x14ac:dyDescent="0.25">
      <c r="H197" s="3"/>
    </row>
    <row r="198" spans="8:8" x14ac:dyDescent="0.25">
      <c r="H198" s="3"/>
    </row>
    <row r="199" spans="8:8" x14ac:dyDescent="0.25">
      <c r="H199" s="3"/>
    </row>
    <row r="200" spans="8:8" x14ac:dyDescent="0.25">
      <c r="H200" s="3"/>
    </row>
    <row r="201" spans="8:8" x14ac:dyDescent="0.25">
      <c r="H201" s="3"/>
    </row>
    <row r="202" spans="8:8" x14ac:dyDescent="0.25">
      <c r="H202" s="3"/>
    </row>
    <row r="203" spans="8:8" x14ac:dyDescent="0.25">
      <c r="H203" s="3"/>
    </row>
    <row r="204" spans="8:8" x14ac:dyDescent="0.25">
      <c r="H204" s="3"/>
    </row>
    <row r="205" spans="8:8" x14ac:dyDescent="0.25">
      <c r="H205" s="3"/>
    </row>
    <row r="206" spans="8:8" x14ac:dyDescent="0.25">
      <c r="H206" s="3"/>
    </row>
    <row r="207" spans="8:8" x14ac:dyDescent="0.25">
      <c r="H207" s="3"/>
    </row>
    <row r="208" spans="8:8" x14ac:dyDescent="0.25">
      <c r="H208" s="3"/>
    </row>
    <row r="209" spans="8:8" x14ac:dyDescent="0.25">
      <c r="H209" s="3"/>
    </row>
    <row r="210" spans="8:8" x14ac:dyDescent="0.25">
      <c r="H210" s="3"/>
    </row>
    <row r="212" spans="8:8" x14ac:dyDescent="0.25">
      <c r="H212" s="4"/>
    </row>
    <row r="213" spans="8:8" x14ac:dyDescent="0.25">
      <c r="H213" s="4"/>
    </row>
    <row r="214" spans="8:8" x14ac:dyDescent="0.25">
      <c r="H214" s="4"/>
    </row>
    <row r="215" spans="8:8" x14ac:dyDescent="0.25">
      <c r="H215" s="4"/>
    </row>
    <row r="216" spans="8:8" x14ac:dyDescent="0.25">
      <c r="H216" s="4"/>
    </row>
    <row r="217" spans="8:8" x14ac:dyDescent="0.25">
      <c r="H217" s="4"/>
    </row>
    <row r="218" spans="8:8" x14ac:dyDescent="0.25">
      <c r="H218" s="4"/>
    </row>
    <row r="219" spans="8:8" x14ac:dyDescent="0.25">
      <c r="H219" s="4"/>
    </row>
    <row r="220" spans="8:8" x14ac:dyDescent="0.25">
      <c r="H220" s="4"/>
    </row>
    <row r="221" spans="8:8" x14ac:dyDescent="0.25">
      <c r="H221" s="4"/>
    </row>
    <row r="222" spans="8:8" x14ac:dyDescent="0.25">
      <c r="H222" s="4"/>
    </row>
    <row r="223" spans="8:8" x14ac:dyDescent="0.25">
      <c r="H223" s="4"/>
    </row>
    <row r="224" spans="8:8" x14ac:dyDescent="0.25">
      <c r="H224" s="4"/>
    </row>
    <row r="225" spans="8:8" x14ac:dyDescent="0.25">
      <c r="H225" s="4"/>
    </row>
    <row r="226" spans="8:8" x14ac:dyDescent="0.25">
      <c r="H226" s="4"/>
    </row>
    <row r="227" spans="8:8" x14ac:dyDescent="0.25">
      <c r="H227" s="5"/>
    </row>
    <row r="228" spans="8:8" x14ac:dyDescent="0.25">
      <c r="H228" s="4"/>
    </row>
    <row r="229" spans="8:8" x14ac:dyDescent="0.25">
      <c r="H229" s="4"/>
    </row>
    <row r="230" spans="8:8" x14ac:dyDescent="0.25">
      <c r="H230" s="4"/>
    </row>
    <row r="231" spans="8:8" x14ac:dyDescent="0.25">
      <c r="H231" s="4"/>
    </row>
    <row r="232" spans="8:8" x14ac:dyDescent="0.25">
      <c r="H232" s="4"/>
    </row>
    <row r="233" spans="8:8" x14ac:dyDescent="0.25">
      <c r="H233" s="4"/>
    </row>
    <row r="234" spans="8:8" x14ac:dyDescent="0.25">
      <c r="H234" s="4"/>
    </row>
    <row r="235" spans="8:8" x14ac:dyDescent="0.25">
      <c r="H235" s="4"/>
    </row>
    <row r="236" spans="8:8" x14ac:dyDescent="0.25">
      <c r="H236" s="4"/>
    </row>
    <row r="237" spans="8:8" x14ac:dyDescent="0.25">
      <c r="H237" s="4"/>
    </row>
    <row r="238" spans="8:8" x14ac:dyDescent="0.25">
      <c r="H238" s="4"/>
    </row>
    <row r="239" spans="8:8" x14ac:dyDescent="0.25">
      <c r="H239" s="4"/>
    </row>
    <row r="240" spans="8:8" x14ac:dyDescent="0.25">
      <c r="H240" s="4"/>
    </row>
    <row r="241" spans="8:8" x14ac:dyDescent="0.25">
      <c r="H241" s="4"/>
    </row>
    <row r="242" spans="8:8" x14ac:dyDescent="0.25">
      <c r="H242" s="4"/>
    </row>
    <row r="243" spans="8:8" x14ac:dyDescent="0.25">
      <c r="H243" s="4"/>
    </row>
    <row r="244" spans="8:8" x14ac:dyDescent="0.25">
      <c r="H244" s="4"/>
    </row>
    <row r="245" spans="8:8" x14ac:dyDescent="0.25">
      <c r="H245" s="4"/>
    </row>
    <row r="246" spans="8:8" x14ac:dyDescent="0.25">
      <c r="H246" s="4"/>
    </row>
    <row r="247" spans="8:8" x14ac:dyDescent="0.25">
      <c r="H247" s="4"/>
    </row>
    <row r="248" spans="8:8" x14ac:dyDescent="0.25">
      <c r="H248" s="4"/>
    </row>
    <row r="249" spans="8:8" x14ac:dyDescent="0.25">
      <c r="H249" s="4"/>
    </row>
    <row r="250" spans="8:8" x14ac:dyDescent="0.25">
      <c r="H250" s="4"/>
    </row>
    <row r="251" spans="8:8" x14ac:dyDescent="0.25">
      <c r="H251" s="4"/>
    </row>
    <row r="252" spans="8:8" x14ac:dyDescent="0.25">
      <c r="H252" s="4"/>
    </row>
    <row r="253" spans="8:8" x14ac:dyDescent="0.25">
      <c r="H253" s="4"/>
    </row>
    <row r="254" spans="8:8" x14ac:dyDescent="0.25">
      <c r="H254" s="4"/>
    </row>
    <row r="255" spans="8:8" x14ac:dyDescent="0.25">
      <c r="H255" s="4"/>
    </row>
    <row r="256" spans="8:8" x14ac:dyDescent="0.25">
      <c r="H256" s="4"/>
    </row>
    <row r="257" spans="8:8" x14ac:dyDescent="0.25">
      <c r="H257" s="4"/>
    </row>
    <row r="258" spans="8:8" x14ac:dyDescent="0.25">
      <c r="H258" s="4"/>
    </row>
    <row r="259" spans="8:8" x14ac:dyDescent="0.25">
      <c r="H259" s="4"/>
    </row>
    <row r="260" spans="8:8" x14ac:dyDescent="0.25">
      <c r="H260" s="4"/>
    </row>
    <row r="261" spans="8:8" x14ac:dyDescent="0.25">
      <c r="H261" s="4"/>
    </row>
    <row r="262" spans="8:8" x14ac:dyDescent="0.25">
      <c r="H262" s="4"/>
    </row>
    <row r="263" spans="8:8" x14ac:dyDescent="0.25">
      <c r="H263" s="4"/>
    </row>
    <row r="264" spans="8:8" x14ac:dyDescent="0.25">
      <c r="H264" s="4"/>
    </row>
    <row r="265" spans="8:8" x14ac:dyDescent="0.25">
      <c r="H265" s="4"/>
    </row>
    <row r="266" spans="8:8" x14ac:dyDescent="0.25">
      <c r="H266" s="4"/>
    </row>
    <row r="267" spans="8:8" x14ac:dyDescent="0.25">
      <c r="H267" s="4"/>
    </row>
    <row r="268" spans="8:8" x14ac:dyDescent="0.25">
      <c r="H268" s="4"/>
    </row>
    <row r="269" spans="8:8" x14ac:dyDescent="0.25">
      <c r="H269" s="4"/>
    </row>
    <row r="270" spans="8:8" x14ac:dyDescent="0.25">
      <c r="H270" s="4"/>
    </row>
    <row r="271" spans="8:8" x14ac:dyDescent="0.25">
      <c r="H271" s="4"/>
    </row>
    <row r="272" spans="8:8" x14ac:dyDescent="0.25">
      <c r="H272" s="4"/>
    </row>
    <row r="273" spans="8:8" x14ac:dyDescent="0.25">
      <c r="H273" s="4"/>
    </row>
    <row r="274" spans="8:8" x14ac:dyDescent="0.25">
      <c r="H274" s="4"/>
    </row>
    <row r="275" spans="8:8" x14ac:dyDescent="0.25">
      <c r="H275" s="4"/>
    </row>
    <row r="276" spans="8:8" x14ac:dyDescent="0.25">
      <c r="H276" s="4"/>
    </row>
    <row r="277" spans="8:8" x14ac:dyDescent="0.25">
      <c r="H277" s="4"/>
    </row>
  </sheetData>
  <sheetProtection algorithmName="SHA-512" hashValue="BB2YyhlSaVUHwKnwvOYdW+c0ZufcgqTpAp3BzNVw7hajkW207s+fYPU5thHPX8bKlt98AdJBIAMHqhud1c6h1w==" saltValue="kbcCdCyPHVIigCLtpiU/IA==" spinCount="100000" sheet="1" objects="1" scenarios="1"/>
  <mergeCells count="3">
    <mergeCell ref="C15:D15"/>
    <mergeCell ref="C16:D16"/>
    <mergeCell ref="C17:D17"/>
  </mergeCells>
  <dataValidations count="2">
    <dataValidation type="list" allowBlank="1" showInputMessage="1" showErrorMessage="1" sqref="C16:D16" xr:uid="{00000000-0002-0000-0000-000000000000}">
      <formula1>states</formula1>
    </dataValidation>
    <dataValidation type="list" allowBlank="1" showInputMessage="1" showErrorMessage="1" sqref="C17:D17" xr:uid="{00000000-0002-0000-0000-000001000000}">
      <formula1>IF($AG$20=1,MT,IF($AG$20=2,ND,SD))</formula1>
    </dataValidation>
  </dataValidations>
  <hyperlinks>
    <hyperlink ref="C12" r:id="rId1" xr:uid="{00000000-0004-0000-0000-000000000000}"/>
  </hyperlinks>
  <pageMargins left="0.45" right="0.2" top="0.75" bottom="0.5" header="0.3" footer="0.3"/>
  <pageSetup scale="81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M181"/>
  <sheetViews>
    <sheetView showGridLines="0" showRowColHeaders="0" workbookViewId="0">
      <selection activeCell="H1" sqref="H1"/>
    </sheetView>
  </sheetViews>
  <sheetFormatPr defaultRowHeight="15" x14ac:dyDescent="0.25"/>
  <cols>
    <col min="2" max="2" width="19" customWidth="1"/>
    <col min="5" max="5" width="17.85546875" customWidth="1"/>
    <col min="14" max="14" width="9.140625" customWidth="1"/>
  </cols>
  <sheetData>
    <row r="2" spans="2:5" ht="15.75" thickBot="1" x14ac:dyDescent="0.3">
      <c r="B2" s="46" t="s">
        <v>230</v>
      </c>
    </row>
    <row r="3" spans="2:5" x14ac:dyDescent="0.25">
      <c r="B3" s="63"/>
      <c r="C3" s="6"/>
      <c r="D3" s="7"/>
    </row>
    <row r="4" spans="2:5" x14ac:dyDescent="0.25">
      <c r="B4" s="64"/>
      <c r="C4" s="106" t="s">
        <v>229</v>
      </c>
      <c r="D4" s="107"/>
      <c r="E4" s="73" t="s">
        <v>231</v>
      </c>
    </row>
    <row r="5" spans="2:5" ht="15.75" thickBot="1" x14ac:dyDescent="0.3">
      <c r="B5" s="75" t="s">
        <v>4</v>
      </c>
      <c r="C5" s="70" t="s">
        <v>5</v>
      </c>
      <c r="D5" s="71" t="s">
        <v>187</v>
      </c>
      <c r="E5" s="73" t="s">
        <v>267</v>
      </c>
    </row>
    <row r="6" spans="2:5" ht="15.75" thickBot="1" x14ac:dyDescent="0.3">
      <c r="B6" s="77" t="s">
        <v>9</v>
      </c>
      <c r="C6" s="78">
        <v>12</v>
      </c>
      <c r="D6" s="79">
        <v>6</v>
      </c>
      <c r="E6" s="72">
        <v>0</v>
      </c>
    </row>
    <row r="7" spans="2:5" ht="15.75" thickBot="1" x14ac:dyDescent="0.3">
      <c r="B7" s="65" t="s">
        <v>10</v>
      </c>
      <c r="C7" s="50">
        <v>6</v>
      </c>
      <c r="D7" s="59">
        <v>4</v>
      </c>
      <c r="E7" s="72">
        <v>0</v>
      </c>
    </row>
    <row r="8" spans="2:5" ht="15.75" thickBot="1" x14ac:dyDescent="0.3">
      <c r="B8" s="65" t="s">
        <v>12</v>
      </c>
      <c r="C8" s="50">
        <v>6</v>
      </c>
      <c r="D8" s="59">
        <v>3</v>
      </c>
      <c r="E8" s="72">
        <v>4</v>
      </c>
    </row>
    <row r="9" spans="2:5" ht="15.75" thickBot="1" x14ac:dyDescent="0.3">
      <c r="B9" s="65" t="s">
        <v>13</v>
      </c>
      <c r="C9" s="50">
        <v>12</v>
      </c>
      <c r="D9" s="59">
        <v>6</v>
      </c>
      <c r="E9" s="72">
        <v>0</v>
      </c>
    </row>
    <row r="10" spans="2:5" ht="15.75" thickBot="1" x14ac:dyDescent="0.3">
      <c r="B10" s="65" t="s">
        <v>15</v>
      </c>
      <c r="C10" s="50">
        <v>8</v>
      </c>
      <c r="D10" s="59">
        <v>4</v>
      </c>
      <c r="E10" s="72">
        <v>4</v>
      </c>
    </row>
    <row r="11" spans="2:5" ht="15.75" thickBot="1" x14ac:dyDescent="0.3">
      <c r="B11" s="65" t="s">
        <v>16</v>
      </c>
      <c r="C11" s="50">
        <v>12</v>
      </c>
      <c r="D11" s="59">
        <v>6</v>
      </c>
      <c r="E11" s="72">
        <v>0</v>
      </c>
    </row>
    <row r="12" spans="2:5" ht="15.75" thickBot="1" x14ac:dyDescent="0.3">
      <c r="B12" s="65" t="s">
        <v>18</v>
      </c>
      <c r="C12" s="50">
        <v>10</v>
      </c>
      <c r="D12" s="59">
        <v>5</v>
      </c>
      <c r="E12" s="72">
        <v>1</v>
      </c>
    </row>
    <row r="13" spans="2:5" ht="15.75" thickBot="1" x14ac:dyDescent="0.3">
      <c r="B13" s="65" t="s">
        <v>19</v>
      </c>
      <c r="C13" s="50">
        <v>9</v>
      </c>
      <c r="D13" s="59">
        <v>4</v>
      </c>
      <c r="E13" s="72">
        <v>0</v>
      </c>
    </row>
    <row r="14" spans="2:5" ht="15.75" thickBot="1" x14ac:dyDescent="0.3">
      <c r="B14" s="65" t="s">
        <v>20</v>
      </c>
      <c r="C14" s="50">
        <v>5</v>
      </c>
      <c r="D14" s="59">
        <v>3</v>
      </c>
      <c r="E14" s="72">
        <v>0</v>
      </c>
    </row>
    <row r="15" spans="2:5" ht="15.75" thickBot="1" x14ac:dyDescent="0.3">
      <c r="B15" s="65" t="s">
        <v>22</v>
      </c>
      <c r="C15" s="50">
        <v>5</v>
      </c>
      <c r="D15" s="59">
        <v>2</v>
      </c>
      <c r="E15" s="72">
        <v>4</v>
      </c>
    </row>
    <row r="16" spans="2:5" ht="15.75" thickBot="1" x14ac:dyDescent="0.3">
      <c r="B16" s="65" t="s">
        <v>23</v>
      </c>
      <c r="C16" s="50">
        <v>6</v>
      </c>
      <c r="D16" s="59">
        <v>4</v>
      </c>
      <c r="E16" s="72">
        <v>0</v>
      </c>
    </row>
    <row r="17" spans="2:11" ht="15.75" thickBot="1" x14ac:dyDescent="0.3">
      <c r="B17" s="65" t="s">
        <v>24</v>
      </c>
      <c r="C17" s="50">
        <v>9</v>
      </c>
      <c r="D17" s="59">
        <v>5</v>
      </c>
      <c r="E17" s="72">
        <v>1</v>
      </c>
    </row>
    <row r="18" spans="2:11" ht="15.75" thickBot="1" x14ac:dyDescent="0.3">
      <c r="B18" s="65" t="s">
        <v>25</v>
      </c>
      <c r="C18" s="50">
        <v>12</v>
      </c>
      <c r="D18" s="59">
        <v>6</v>
      </c>
      <c r="E18" s="72">
        <v>0</v>
      </c>
    </row>
    <row r="19" spans="2:11" ht="15.75" thickBot="1" x14ac:dyDescent="0.3">
      <c r="B19" s="65" t="s">
        <v>26</v>
      </c>
      <c r="C19" s="50">
        <v>5</v>
      </c>
      <c r="D19" s="59">
        <v>4</v>
      </c>
      <c r="E19" s="72">
        <v>0</v>
      </c>
    </row>
    <row r="20" spans="2:11" ht="15.75" thickBot="1" x14ac:dyDescent="0.3">
      <c r="B20" s="65" t="s">
        <v>27</v>
      </c>
      <c r="C20" s="50">
        <v>9</v>
      </c>
      <c r="D20" s="59">
        <v>4</v>
      </c>
      <c r="E20" s="72">
        <v>0</v>
      </c>
    </row>
    <row r="21" spans="2:11" ht="15.75" thickBot="1" x14ac:dyDescent="0.3">
      <c r="B21" s="65" t="s">
        <v>28</v>
      </c>
      <c r="C21" s="50">
        <v>5</v>
      </c>
      <c r="D21" s="59">
        <v>4</v>
      </c>
      <c r="E21" s="72">
        <v>0</v>
      </c>
    </row>
    <row r="22" spans="2:11" ht="15.75" thickBot="1" x14ac:dyDescent="0.3">
      <c r="B22" s="65" t="s">
        <v>29</v>
      </c>
      <c r="C22" s="50">
        <v>12</v>
      </c>
      <c r="D22" s="59">
        <v>6</v>
      </c>
      <c r="E22" s="72">
        <v>0</v>
      </c>
    </row>
    <row r="23" spans="2:11" ht="15.75" thickBot="1" x14ac:dyDescent="0.3">
      <c r="B23" s="65" t="s">
        <v>30</v>
      </c>
      <c r="C23" s="50">
        <v>5</v>
      </c>
      <c r="D23" s="59">
        <v>2</v>
      </c>
      <c r="E23" s="72">
        <v>0</v>
      </c>
    </row>
    <row r="24" spans="2:11" ht="15.75" thickBot="1" x14ac:dyDescent="0.3">
      <c r="B24" s="65" t="s">
        <v>31</v>
      </c>
      <c r="C24" s="50">
        <v>12</v>
      </c>
      <c r="D24" s="59">
        <v>6</v>
      </c>
      <c r="E24" s="72">
        <v>0</v>
      </c>
    </row>
    <row r="25" spans="2:11" ht="15.75" thickBot="1" x14ac:dyDescent="0.3">
      <c r="B25" s="65" t="s">
        <v>32</v>
      </c>
      <c r="C25" s="50">
        <v>5</v>
      </c>
      <c r="D25" s="59">
        <v>2</v>
      </c>
      <c r="E25" s="72">
        <v>0</v>
      </c>
      <c r="J25" s="108"/>
      <c r="K25" s="109"/>
    </row>
    <row r="26" spans="2:11" ht="15.75" thickBot="1" x14ac:dyDescent="0.3">
      <c r="B26" s="65" t="s">
        <v>33</v>
      </c>
      <c r="C26" s="50">
        <v>12</v>
      </c>
      <c r="D26" s="59">
        <v>6</v>
      </c>
      <c r="E26" s="72">
        <v>0</v>
      </c>
      <c r="J26" s="108"/>
      <c r="K26" s="109"/>
    </row>
    <row r="27" spans="2:11" ht="15.75" thickBot="1" x14ac:dyDescent="0.3">
      <c r="B27" s="65" t="s">
        <v>34</v>
      </c>
      <c r="C27" s="50">
        <v>8</v>
      </c>
      <c r="D27" s="59">
        <v>4</v>
      </c>
      <c r="E27" s="72">
        <v>0</v>
      </c>
      <c r="J27" s="108"/>
      <c r="K27" s="109"/>
    </row>
    <row r="28" spans="2:11" ht="15.75" thickBot="1" x14ac:dyDescent="0.3">
      <c r="B28" s="65" t="s">
        <v>35</v>
      </c>
      <c r="C28" s="50">
        <v>6</v>
      </c>
      <c r="D28" s="59">
        <v>4</v>
      </c>
      <c r="E28" s="72">
        <v>0</v>
      </c>
      <c r="J28" s="108"/>
      <c r="K28" s="109"/>
    </row>
    <row r="29" spans="2:11" ht="15.75" thickBot="1" x14ac:dyDescent="0.3">
      <c r="B29" s="65" t="s">
        <v>36</v>
      </c>
      <c r="C29" s="50">
        <v>8</v>
      </c>
      <c r="D29" s="59">
        <v>4</v>
      </c>
      <c r="E29" s="72">
        <v>0</v>
      </c>
      <c r="J29" s="108"/>
      <c r="K29" s="109"/>
    </row>
    <row r="30" spans="2:11" ht="15.75" thickBot="1" x14ac:dyDescent="0.3">
      <c r="B30" s="65" t="s">
        <v>37</v>
      </c>
      <c r="C30" s="50">
        <v>8</v>
      </c>
      <c r="D30" s="59">
        <v>4</v>
      </c>
      <c r="E30" s="72">
        <v>4</v>
      </c>
      <c r="J30" s="108"/>
      <c r="K30" s="109"/>
    </row>
    <row r="31" spans="2:11" ht="15.75" thickBot="1" x14ac:dyDescent="0.3">
      <c r="B31" s="65" t="s">
        <v>38</v>
      </c>
      <c r="C31" s="50">
        <v>8</v>
      </c>
      <c r="D31" s="59">
        <v>4</v>
      </c>
      <c r="E31" s="72">
        <v>0</v>
      </c>
      <c r="J31" s="108"/>
      <c r="K31" s="109"/>
    </row>
    <row r="32" spans="2:11" ht="15.75" thickBot="1" x14ac:dyDescent="0.3">
      <c r="B32" s="65" t="s">
        <v>39</v>
      </c>
      <c r="C32" s="50">
        <v>12</v>
      </c>
      <c r="D32" s="59">
        <v>6</v>
      </c>
      <c r="E32" s="72">
        <v>0</v>
      </c>
      <c r="J32" s="108"/>
      <c r="K32" s="109"/>
    </row>
    <row r="33" spans="2:11" ht="15.75" thickBot="1" x14ac:dyDescent="0.3">
      <c r="B33" s="65" t="s">
        <v>40</v>
      </c>
      <c r="C33" s="50">
        <v>8</v>
      </c>
      <c r="D33" s="59">
        <v>4</v>
      </c>
      <c r="E33" s="72">
        <v>0</v>
      </c>
      <c r="J33" s="108"/>
      <c r="K33" s="109"/>
    </row>
    <row r="34" spans="2:11" ht="15.75" thickBot="1" x14ac:dyDescent="0.3">
      <c r="B34" s="65" t="s">
        <v>41</v>
      </c>
      <c r="C34" s="50">
        <v>8</v>
      </c>
      <c r="D34" s="59">
        <v>5</v>
      </c>
      <c r="E34" s="72">
        <v>0</v>
      </c>
      <c r="J34" s="108"/>
      <c r="K34" s="109"/>
    </row>
    <row r="35" spans="2:11" ht="15.75" thickBot="1" x14ac:dyDescent="0.3">
      <c r="B35" s="65" t="s">
        <v>42</v>
      </c>
      <c r="C35" s="50">
        <v>12</v>
      </c>
      <c r="D35" s="59">
        <v>6</v>
      </c>
      <c r="E35" s="72">
        <v>0</v>
      </c>
      <c r="J35" s="108"/>
      <c r="K35" s="109"/>
    </row>
    <row r="36" spans="2:11" ht="15.75" thickBot="1" x14ac:dyDescent="0.3">
      <c r="B36" s="65" t="s">
        <v>43</v>
      </c>
      <c r="C36" s="50">
        <v>9</v>
      </c>
      <c r="D36" s="59">
        <v>5</v>
      </c>
      <c r="E36" s="72">
        <v>0</v>
      </c>
      <c r="J36" s="108"/>
      <c r="K36" s="109"/>
    </row>
    <row r="37" spans="2:11" ht="15.75" thickBot="1" x14ac:dyDescent="0.3">
      <c r="B37" s="65" t="s">
        <v>44</v>
      </c>
      <c r="C37" s="50">
        <v>5</v>
      </c>
      <c r="D37" s="59">
        <v>2</v>
      </c>
      <c r="E37" s="72">
        <v>0</v>
      </c>
      <c r="J37" s="108"/>
      <c r="K37" s="109"/>
    </row>
    <row r="38" spans="2:11" ht="15.75" thickBot="1" x14ac:dyDescent="0.3">
      <c r="B38" s="65" t="s">
        <v>45</v>
      </c>
      <c r="C38" s="50">
        <v>10</v>
      </c>
      <c r="D38" s="59">
        <v>5</v>
      </c>
      <c r="E38" s="72">
        <v>0</v>
      </c>
      <c r="J38" s="108"/>
      <c r="K38" s="109"/>
    </row>
    <row r="39" spans="2:11" ht="15.75" thickBot="1" x14ac:dyDescent="0.3">
      <c r="B39" s="65" t="s">
        <v>46</v>
      </c>
      <c r="C39" s="50">
        <v>5</v>
      </c>
      <c r="D39" s="59">
        <v>2</v>
      </c>
      <c r="E39" s="72">
        <v>1</v>
      </c>
    </row>
    <row r="40" spans="2:11" ht="15.75" thickBot="1" x14ac:dyDescent="0.3">
      <c r="B40" s="65" t="s">
        <v>47</v>
      </c>
      <c r="C40" s="50">
        <v>7</v>
      </c>
      <c r="D40" s="59">
        <v>3</v>
      </c>
      <c r="E40" s="72">
        <v>4</v>
      </c>
    </row>
    <row r="41" spans="2:11" ht="15.75" thickBot="1" x14ac:dyDescent="0.3">
      <c r="B41" s="65" t="s">
        <v>48</v>
      </c>
      <c r="C41" s="50">
        <v>6</v>
      </c>
      <c r="D41" s="59">
        <v>4</v>
      </c>
      <c r="E41" s="72">
        <v>4</v>
      </c>
    </row>
    <row r="42" spans="2:11" ht="15.75" thickBot="1" x14ac:dyDescent="0.3">
      <c r="B42" s="65" t="s">
        <v>49</v>
      </c>
      <c r="C42" s="50">
        <v>6</v>
      </c>
      <c r="D42" s="59">
        <v>4</v>
      </c>
      <c r="E42" s="72">
        <v>0</v>
      </c>
    </row>
    <row r="43" spans="2:11" ht="15.75" thickBot="1" x14ac:dyDescent="0.3">
      <c r="B43" s="65" t="s">
        <v>50</v>
      </c>
      <c r="C43" s="50">
        <v>10</v>
      </c>
      <c r="D43" s="59">
        <v>5</v>
      </c>
      <c r="E43" s="72">
        <v>1</v>
      </c>
    </row>
    <row r="44" spans="2:11" ht="15.75" thickBot="1" x14ac:dyDescent="0.3">
      <c r="B44" s="65" t="s">
        <v>51</v>
      </c>
      <c r="C44" s="50">
        <v>5</v>
      </c>
      <c r="D44" s="59">
        <v>3</v>
      </c>
      <c r="E44" s="72">
        <v>0</v>
      </c>
    </row>
    <row r="45" spans="2:11" ht="15.75" thickBot="1" x14ac:dyDescent="0.3">
      <c r="B45" s="65" t="s">
        <v>52</v>
      </c>
      <c r="C45" s="50">
        <v>9</v>
      </c>
      <c r="D45" s="59">
        <v>6</v>
      </c>
      <c r="E45" s="72">
        <v>4</v>
      </c>
    </row>
    <row r="46" spans="2:11" ht="15.75" thickBot="1" x14ac:dyDescent="0.3">
      <c r="B46" s="65" t="s">
        <v>53</v>
      </c>
      <c r="C46" s="50">
        <v>6</v>
      </c>
      <c r="D46" s="59">
        <v>4</v>
      </c>
      <c r="E46" s="72">
        <v>0</v>
      </c>
    </row>
    <row r="47" spans="2:11" ht="15.75" thickBot="1" x14ac:dyDescent="0.3">
      <c r="B47" s="65" t="s">
        <v>54</v>
      </c>
      <c r="C47" s="50">
        <v>8</v>
      </c>
      <c r="D47" s="59">
        <v>4</v>
      </c>
      <c r="E47" s="72">
        <v>0</v>
      </c>
    </row>
    <row r="48" spans="2:11" ht="15.75" thickBot="1" x14ac:dyDescent="0.3">
      <c r="B48" s="65" t="s">
        <v>55</v>
      </c>
      <c r="C48" s="50">
        <v>12</v>
      </c>
      <c r="D48" s="59">
        <v>5</v>
      </c>
      <c r="E48" s="72">
        <v>0</v>
      </c>
    </row>
    <row r="49" spans="2:12" ht="15.75" thickBot="1" x14ac:dyDescent="0.3">
      <c r="B49" s="65" t="s">
        <v>56</v>
      </c>
      <c r="C49" s="50">
        <v>12</v>
      </c>
      <c r="D49" s="59">
        <v>6</v>
      </c>
      <c r="E49" s="72">
        <v>0</v>
      </c>
    </row>
    <row r="50" spans="2:12" ht="15.75" thickBot="1" x14ac:dyDescent="0.3">
      <c r="B50" s="65" t="s">
        <v>57</v>
      </c>
      <c r="C50" s="50">
        <v>12</v>
      </c>
      <c r="D50" s="59">
        <v>6</v>
      </c>
      <c r="E50" s="72">
        <v>0</v>
      </c>
    </row>
    <row r="51" spans="2:12" ht="15.75" thickBot="1" x14ac:dyDescent="0.3">
      <c r="B51" s="65" t="s">
        <v>58</v>
      </c>
      <c r="C51" s="50">
        <v>5</v>
      </c>
      <c r="D51" s="59">
        <v>2</v>
      </c>
      <c r="E51" s="72">
        <v>0</v>
      </c>
    </row>
    <row r="52" spans="2:12" ht="15.75" thickBot="1" x14ac:dyDescent="0.3">
      <c r="B52" s="65" t="s">
        <v>59</v>
      </c>
      <c r="C52" s="50">
        <v>7</v>
      </c>
      <c r="D52" s="59">
        <v>4</v>
      </c>
      <c r="E52" s="72">
        <v>0</v>
      </c>
    </row>
    <row r="53" spans="2:12" ht="15.75" thickBot="1" x14ac:dyDescent="0.3">
      <c r="B53" s="65" t="s">
        <v>60</v>
      </c>
      <c r="C53" s="50">
        <v>6</v>
      </c>
      <c r="D53" s="59">
        <v>4</v>
      </c>
      <c r="E53" s="72">
        <v>4</v>
      </c>
    </row>
    <row r="54" spans="2:12" ht="15.75" thickBot="1" x14ac:dyDescent="0.3">
      <c r="B54" s="65" t="s">
        <v>61</v>
      </c>
      <c r="C54" s="50">
        <v>5</v>
      </c>
      <c r="D54" s="59">
        <v>2</v>
      </c>
      <c r="E54" s="72">
        <v>0</v>
      </c>
    </row>
    <row r="55" spans="2:12" ht="15.75" thickBot="1" x14ac:dyDescent="0.3">
      <c r="B55" s="65" t="s">
        <v>62</v>
      </c>
      <c r="C55" s="50">
        <v>5</v>
      </c>
      <c r="D55" s="59">
        <v>2</v>
      </c>
      <c r="E55" s="72">
        <v>1</v>
      </c>
    </row>
    <row r="56" spans="2:12" ht="15.75" thickBot="1" x14ac:dyDescent="0.3">
      <c r="B56" s="65" t="s">
        <v>63</v>
      </c>
      <c r="C56" s="50">
        <v>8</v>
      </c>
      <c r="D56" s="59">
        <v>4</v>
      </c>
      <c r="E56" s="72">
        <v>1</v>
      </c>
    </row>
    <row r="57" spans="2:12" ht="15.75" thickBot="1" x14ac:dyDescent="0.3">
      <c r="B57" s="65" t="s">
        <v>64</v>
      </c>
      <c r="C57" s="50">
        <v>6</v>
      </c>
      <c r="D57" s="59">
        <v>3</v>
      </c>
      <c r="E57" s="72">
        <v>0</v>
      </c>
    </row>
    <row r="58" spans="2:12" ht="15.75" thickBot="1" x14ac:dyDescent="0.3">
      <c r="B58" s="80" t="s">
        <v>65</v>
      </c>
      <c r="C58" s="70">
        <v>9</v>
      </c>
      <c r="D58" s="71">
        <v>5</v>
      </c>
      <c r="E58" s="72">
        <v>0</v>
      </c>
    </row>
    <row r="59" spans="2:12" ht="15.75" thickBot="1" x14ac:dyDescent="0.3">
      <c r="B59" s="76" t="s">
        <v>123</v>
      </c>
      <c r="C59" s="49">
        <v>7</v>
      </c>
      <c r="D59" s="74">
        <v>4</v>
      </c>
      <c r="E59" s="72">
        <v>3</v>
      </c>
    </row>
    <row r="60" spans="2:12" ht="15.75" thickBot="1" x14ac:dyDescent="0.3">
      <c r="B60" s="66" t="s">
        <v>124</v>
      </c>
      <c r="C60" s="50">
        <v>7</v>
      </c>
      <c r="D60" s="59">
        <v>4</v>
      </c>
      <c r="E60" s="72">
        <v>0</v>
      </c>
    </row>
    <row r="61" spans="2:12" ht="15.75" thickBot="1" x14ac:dyDescent="0.3">
      <c r="B61" s="66" t="s">
        <v>125</v>
      </c>
      <c r="C61" s="50">
        <v>9</v>
      </c>
      <c r="D61" s="59">
        <v>6</v>
      </c>
      <c r="E61" s="72">
        <v>0</v>
      </c>
    </row>
    <row r="62" spans="2:12" ht="15.75" thickBot="1" x14ac:dyDescent="0.3">
      <c r="B62" s="66" t="s">
        <v>126</v>
      </c>
      <c r="C62" s="50">
        <v>7</v>
      </c>
      <c r="D62" s="59">
        <v>3</v>
      </c>
      <c r="E62" s="72">
        <v>3</v>
      </c>
    </row>
    <row r="63" spans="2:12" ht="15.75" thickBot="1" x14ac:dyDescent="0.3">
      <c r="B63" s="66" t="s">
        <v>127</v>
      </c>
      <c r="C63" s="50">
        <v>5</v>
      </c>
      <c r="D63" s="59">
        <v>3</v>
      </c>
      <c r="E63" s="72">
        <v>1</v>
      </c>
    </row>
    <row r="64" spans="2:12" ht="15.75" thickBot="1" x14ac:dyDescent="0.3">
      <c r="B64" s="66" t="s">
        <v>128</v>
      </c>
      <c r="C64" s="50">
        <v>7</v>
      </c>
      <c r="D64" s="59">
        <v>4</v>
      </c>
      <c r="E64" s="72">
        <v>0</v>
      </c>
      <c r="K64" s="108"/>
      <c r="L64" s="109"/>
    </row>
    <row r="65" spans="2:12" ht="15.75" thickBot="1" x14ac:dyDescent="0.3">
      <c r="B65" s="66" t="s">
        <v>129</v>
      </c>
      <c r="C65" s="50">
        <v>7</v>
      </c>
      <c r="D65" s="59">
        <v>4</v>
      </c>
      <c r="E65" s="72">
        <v>3</v>
      </c>
      <c r="K65" s="108"/>
      <c r="L65" s="109"/>
    </row>
    <row r="66" spans="2:12" ht="15.75" thickBot="1" x14ac:dyDescent="0.3">
      <c r="B66" s="66" t="s">
        <v>130</v>
      </c>
      <c r="C66" s="50">
        <v>8</v>
      </c>
      <c r="D66" s="59">
        <v>4</v>
      </c>
      <c r="E66" s="72">
        <v>0</v>
      </c>
      <c r="K66" s="108"/>
      <c r="L66" s="109"/>
    </row>
    <row r="67" spans="2:12" ht="15.75" thickBot="1" x14ac:dyDescent="0.3">
      <c r="B67" s="66" t="s">
        <v>131</v>
      </c>
      <c r="C67" s="50">
        <v>14</v>
      </c>
      <c r="D67" s="59">
        <v>8</v>
      </c>
      <c r="E67" s="72">
        <v>0</v>
      </c>
      <c r="K67" s="108"/>
      <c r="L67" s="109"/>
    </row>
    <row r="68" spans="2:12" ht="15.75" thickBot="1" x14ac:dyDescent="0.3">
      <c r="B68" s="66" t="s">
        <v>132</v>
      </c>
      <c r="C68" s="50">
        <v>8</v>
      </c>
      <c r="D68" s="59">
        <v>5</v>
      </c>
      <c r="E68" s="72">
        <v>0</v>
      </c>
      <c r="K68" s="108"/>
      <c r="L68" s="109"/>
    </row>
    <row r="69" spans="2:12" ht="15.75" thickBot="1" x14ac:dyDescent="0.3">
      <c r="B69" s="66" t="s">
        <v>133</v>
      </c>
      <c r="C69" s="50">
        <v>7</v>
      </c>
      <c r="D69" s="59">
        <v>4</v>
      </c>
      <c r="E69" s="72">
        <v>4</v>
      </c>
      <c r="K69" s="108"/>
      <c r="L69" s="109"/>
    </row>
    <row r="70" spans="2:12" ht="15.75" thickBot="1" x14ac:dyDescent="0.3">
      <c r="B70" s="66" t="s">
        <v>134</v>
      </c>
      <c r="C70" s="50">
        <v>6</v>
      </c>
      <c r="D70" s="59">
        <v>3</v>
      </c>
      <c r="E70" s="72">
        <v>0</v>
      </c>
      <c r="K70" s="108"/>
      <c r="L70" s="109"/>
    </row>
    <row r="71" spans="2:12" ht="15.75" thickBot="1" x14ac:dyDescent="0.3">
      <c r="B71" s="66" t="s">
        <v>135</v>
      </c>
      <c r="C71" s="50">
        <v>5</v>
      </c>
      <c r="D71" s="59">
        <v>3</v>
      </c>
      <c r="E71" s="72">
        <v>0</v>
      </c>
      <c r="K71" s="108"/>
      <c r="L71" s="109"/>
    </row>
    <row r="72" spans="2:12" ht="15.75" thickBot="1" x14ac:dyDescent="0.3">
      <c r="B72" s="66" t="s">
        <v>136</v>
      </c>
      <c r="C72" s="50">
        <v>6</v>
      </c>
      <c r="D72" s="59">
        <v>3</v>
      </c>
      <c r="E72" s="72">
        <v>0</v>
      </c>
      <c r="K72" s="108"/>
      <c r="L72" s="109"/>
    </row>
    <row r="73" spans="2:12" ht="15.75" thickBot="1" x14ac:dyDescent="0.3">
      <c r="B73" s="66" t="s">
        <v>137</v>
      </c>
      <c r="C73" s="50">
        <v>11</v>
      </c>
      <c r="D73" s="59">
        <v>6</v>
      </c>
      <c r="E73" s="72">
        <v>0</v>
      </c>
      <c r="K73" s="108"/>
      <c r="L73" s="109"/>
    </row>
    <row r="74" spans="2:12" ht="15.75" thickBot="1" x14ac:dyDescent="0.3">
      <c r="B74" s="67" t="s">
        <v>186</v>
      </c>
      <c r="C74" s="50">
        <v>12</v>
      </c>
      <c r="D74" s="59">
        <v>7</v>
      </c>
      <c r="E74" s="72">
        <v>0</v>
      </c>
      <c r="K74" s="108"/>
      <c r="L74" s="109"/>
    </row>
    <row r="75" spans="2:12" ht="15.75" thickBot="1" x14ac:dyDescent="0.3">
      <c r="B75" s="66" t="s">
        <v>138</v>
      </c>
      <c r="C75" s="50">
        <v>7</v>
      </c>
      <c r="D75" s="59">
        <v>4</v>
      </c>
      <c r="E75" s="72">
        <v>0</v>
      </c>
      <c r="K75" s="108"/>
      <c r="L75" s="109"/>
    </row>
    <row r="76" spans="2:12" ht="15.75" thickBot="1" x14ac:dyDescent="0.3">
      <c r="B76" s="66" t="s">
        <v>139</v>
      </c>
      <c r="C76" s="50">
        <v>6</v>
      </c>
      <c r="D76" s="59">
        <v>3</v>
      </c>
      <c r="E76" s="72">
        <v>0</v>
      </c>
      <c r="K76" s="108"/>
      <c r="L76" s="109"/>
    </row>
    <row r="77" spans="2:12" ht="15.75" thickBot="1" x14ac:dyDescent="0.3">
      <c r="B77" s="66" t="s">
        <v>140</v>
      </c>
      <c r="C77" s="50">
        <v>5</v>
      </c>
      <c r="D77" s="59">
        <v>3</v>
      </c>
      <c r="E77" s="72">
        <v>0</v>
      </c>
      <c r="K77" s="108"/>
      <c r="L77" s="109"/>
    </row>
    <row r="78" spans="2:12" ht="15.75" thickBot="1" x14ac:dyDescent="0.3">
      <c r="B78" s="66" t="s">
        <v>141</v>
      </c>
      <c r="C78" s="50">
        <v>10</v>
      </c>
      <c r="D78" s="59">
        <v>6</v>
      </c>
      <c r="E78" s="72">
        <v>0</v>
      </c>
      <c r="K78" s="108"/>
      <c r="L78" s="109"/>
    </row>
    <row r="79" spans="2:12" ht="15.75" thickBot="1" x14ac:dyDescent="0.3">
      <c r="B79" s="66" t="s">
        <v>142</v>
      </c>
      <c r="C79" s="50">
        <v>7</v>
      </c>
      <c r="D79" s="59">
        <v>4</v>
      </c>
      <c r="E79" s="72">
        <v>3</v>
      </c>
      <c r="K79" s="108"/>
      <c r="L79" s="109"/>
    </row>
    <row r="80" spans="2:12" ht="15.75" thickBot="1" x14ac:dyDescent="0.3">
      <c r="B80" s="66" t="s">
        <v>143</v>
      </c>
      <c r="C80" s="50">
        <v>7</v>
      </c>
      <c r="D80" s="59">
        <v>4</v>
      </c>
      <c r="E80" s="72">
        <v>0</v>
      </c>
      <c r="K80" s="108"/>
      <c r="L80" s="109"/>
    </row>
    <row r="81" spans="2:12" ht="15.75" thickBot="1" x14ac:dyDescent="0.3">
      <c r="B81" s="66" t="s">
        <v>144</v>
      </c>
      <c r="C81" s="50">
        <v>12</v>
      </c>
      <c r="D81" s="59">
        <v>8</v>
      </c>
      <c r="E81" s="72">
        <v>0</v>
      </c>
      <c r="K81" s="108"/>
      <c r="L81" s="109"/>
    </row>
    <row r="82" spans="2:12" ht="15.75" thickBot="1" x14ac:dyDescent="0.3">
      <c r="B82" s="66" t="s">
        <v>145</v>
      </c>
      <c r="C82" s="50">
        <v>7</v>
      </c>
      <c r="D82" s="59">
        <v>4</v>
      </c>
      <c r="E82" s="72">
        <v>0</v>
      </c>
      <c r="K82" s="108"/>
      <c r="L82" s="109"/>
    </row>
    <row r="83" spans="2:12" ht="15.75" thickBot="1" x14ac:dyDescent="0.3">
      <c r="B83" s="66" t="s">
        <v>146</v>
      </c>
      <c r="C83" s="50">
        <v>5</v>
      </c>
      <c r="D83" s="59">
        <v>3</v>
      </c>
      <c r="E83" s="72">
        <v>1</v>
      </c>
    </row>
    <row r="84" spans="2:12" ht="15.75" thickBot="1" x14ac:dyDescent="0.3">
      <c r="B84" s="66" t="s">
        <v>256</v>
      </c>
      <c r="C84" s="50">
        <v>8</v>
      </c>
      <c r="D84" s="59">
        <v>4</v>
      </c>
      <c r="E84" s="72">
        <v>3</v>
      </c>
    </row>
    <row r="85" spans="2:12" ht="15.75" thickBot="1" x14ac:dyDescent="0.3">
      <c r="B85" s="66" t="s">
        <v>147</v>
      </c>
      <c r="C85" s="50">
        <v>9</v>
      </c>
      <c r="D85" s="59">
        <v>6</v>
      </c>
      <c r="E85" s="72">
        <v>0</v>
      </c>
    </row>
    <row r="86" spans="2:12" ht="15.75" thickBot="1" x14ac:dyDescent="0.3">
      <c r="B86" s="66" t="s">
        <v>148</v>
      </c>
      <c r="C86" s="50">
        <v>5</v>
      </c>
      <c r="D86" s="59">
        <v>3</v>
      </c>
      <c r="E86" s="72">
        <v>0</v>
      </c>
    </row>
    <row r="87" spans="2:12" ht="15.75" thickBot="1" x14ac:dyDescent="0.3">
      <c r="B87" s="66" t="s">
        <v>149</v>
      </c>
      <c r="C87" s="50">
        <v>7</v>
      </c>
      <c r="D87" s="59">
        <v>4</v>
      </c>
      <c r="E87" s="72">
        <v>0</v>
      </c>
    </row>
    <row r="88" spans="2:12" ht="15.75" thickBot="1" x14ac:dyDescent="0.3">
      <c r="B88" s="66" t="s">
        <v>150</v>
      </c>
      <c r="C88" s="50">
        <v>7</v>
      </c>
      <c r="D88" s="59">
        <v>3</v>
      </c>
      <c r="E88" s="72">
        <v>0</v>
      </c>
    </row>
    <row r="89" spans="2:12" ht="15.75" thickBot="1" x14ac:dyDescent="0.3">
      <c r="B89" s="66" t="s">
        <v>151</v>
      </c>
      <c r="C89" s="50">
        <v>13</v>
      </c>
      <c r="D89" s="59">
        <v>8</v>
      </c>
      <c r="E89" s="72">
        <v>0</v>
      </c>
    </row>
    <row r="90" spans="2:12" ht="15.75" thickBot="1" x14ac:dyDescent="0.3">
      <c r="B90" s="66" t="s">
        <v>152</v>
      </c>
      <c r="C90" s="50">
        <v>8</v>
      </c>
      <c r="D90" s="59">
        <v>5</v>
      </c>
      <c r="E90" s="72">
        <v>0</v>
      </c>
    </row>
    <row r="91" spans="2:12" ht="15.75" thickBot="1" x14ac:dyDescent="0.3">
      <c r="B91" s="66" t="s">
        <v>153</v>
      </c>
      <c r="C91" s="50">
        <v>6</v>
      </c>
      <c r="D91" s="59">
        <v>3</v>
      </c>
      <c r="E91" s="72">
        <v>3</v>
      </c>
    </row>
    <row r="92" spans="2:12" ht="15.75" thickBot="1" x14ac:dyDescent="0.3">
      <c r="B92" s="66" t="s">
        <v>154</v>
      </c>
      <c r="C92" s="50">
        <v>8</v>
      </c>
      <c r="D92" s="59">
        <v>4</v>
      </c>
      <c r="E92" s="72">
        <v>0</v>
      </c>
    </row>
    <row r="93" spans="2:12" ht="15.75" thickBot="1" x14ac:dyDescent="0.3">
      <c r="B93" s="66" t="s">
        <v>155</v>
      </c>
      <c r="C93" s="50">
        <v>10</v>
      </c>
      <c r="D93" s="59">
        <v>6</v>
      </c>
      <c r="E93" s="72">
        <v>0</v>
      </c>
    </row>
    <row r="94" spans="2:12" ht="15.75" thickBot="1" x14ac:dyDescent="0.3">
      <c r="B94" s="66" t="s">
        <v>156</v>
      </c>
      <c r="C94" s="50">
        <v>7</v>
      </c>
      <c r="D94" s="59">
        <v>4</v>
      </c>
      <c r="E94" s="72">
        <v>3</v>
      </c>
    </row>
    <row r="95" spans="2:12" ht="15.75" thickBot="1" x14ac:dyDescent="0.3">
      <c r="B95" s="66" t="s">
        <v>157</v>
      </c>
      <c r="C95" s="50">
        <v>9</v>
      </c>
      <c r="D95" s="59">
        <v>5</v>
      </c>
      <c r="E95" s="72">
        <v>0</v>
      </c>
    </row>
    <row r="96" spans="2:12" ht="15.75" thickBot="1" x14ac:dyDescent="0.3">
      <c r="B96" s="66" t="s">
        <v>158</v>
      </c>
      <c r="C96" s="50">
        <v>6</v>
      </c>
      <c r="D96" s="59">
        <v>3</v>
      </c>
      <c r="E96" s="72">
        <v>0</v>
      </c>
    </row>
    <row r="97" spans="2:7" ht="15.75" thickBot="1" x14ac:dyDescent="0.3">
      <c r="B97" s="66" t="s">
        <v>159</v>
      </c>
      <c r="C97" s="50">
        <v>5</v>
      </c>
      <c r="D97" s="59">
        <v>3</v>
      </c>
      <c r="E97" s="72">
        <v>1</v>
      </c>
    </row>
    <row r="98" spans="2:7" ht="15.75" thickBot="1" x14ac:dyDescent="0.3">
      <c r="B98" s="66" t="s">
        <v>160</v>
      </c>
      <c r="C98" s="50">
        <v>11</v>
      </c>
      <c r="D98" s="59">
        <v>7</v>
      </c>
      <c r="E98" s="72">
        <v>0</v>
      </c>
    </row>
    <row r="99" spans="2:7" ht="15.75" thickBot="1" x14ac:dyDescent="0.3">
      <c r="B99" s="66" t="s">
        <v>161</v>
      </c>
      <c r="C99" s="50">
        <v>5</v>
      </c>
      <c r="D99" s="59">
        <v>3</v>
      </c>
      <c r="E99" s="72">
        <v>1</v>
      </c>
    </row>
    <row r="100" spans="2:7" ht="15.75" thickBot="1" x14ac:dyDescent="0.3">
      <c r="B100" s="66" t="s">
        <v>162</v>
      </c>
      <c r="C100" s="50">
        <v>8</v>
      </c>
      <c r="D100" s="59">
        <v>4</v>
      </c>
      <c r="E100" s="72">
        <v>0</v>
      </c>
    </row>
    <row r="101" spans="2:7" ht="15.75" thickBot="1" x14ac:dyDescent="0.3">
      <c r="B101" s="66" t="s">
        <v>163</v>
      </c>
      <c r="C101" s="50">
        <v>6</v>
      </c>
      <c r="D101" s="59">
        <v>3</v>
      </c>
      <c r="E101" s="72">
        <v>0</v>
      </c>
    </row>
    <row r="102" spans="2:7" ht="15.75" thickBot="1" x14ac:dyDescent="0.3">
      <c r="B102" s="66" t="s">
        <v>164</v>
      </c>
      <c r="C102" s="50">
        <v>6</v>
      </c>
      <c r="D102" s="59">
        <v>3</v>
      </c>
      <c r="E102" s="72">
        <v>1</v>
      </c>
    </row>
    <row r="103" spans="2:7" ht="15.75" thickBot="1" x14ac:dyDescent="0.3">
      <c r="B103" s="66" t="s">
        <v>165</v>
      </c>
      <c r="C103" s="50">
        <v>8</v>
      </c>
      <c r="D103" s="59">
        <v>4</v>
      </c>
      <c r="E103" s="72">
        <v>0</v>
      </c>
    </row>
    <row r="104" spans="2:7" ht="15.75" thickBot="1" x14ac:dyDescent="0.3">
      <c r="B104" s="66" t="s">
        <v>166</v>
      </c>
      <c r="C104" s="50">
        <v>12</v>
      </c>
      <c r="D104" s="59">
        <v>7</v>
      </c>
      <c r="E104" s="72">
        <v>0</v>
      </c>
    </row>
    <row r="105" spans="2:7" ht="15.75" thickBot="1" x14ac:dyDescent="0.3">
      <c r="B105" s="66" t="s">
        <v>167</v>
      </c>
      <c r="C105" s="50">
        <v>9</v>
      </c>
      <c r="D105" s="59">
        <v>5</v>
      </c>
      <c r="E105" s="72">
        <v>0</v>
      </c>
    </row>
    <row r="106" spans="2:7" ht="15.75" thickBot="1" x14ac:dyDescent="0.3">
      <c r="B106" s="66" t="s">
        <v>168</v>
      </c>
      <c r="C106" s="50">
        <v>7</v>
      </c>
      <c r="D106" s="59">
        <v>3</v>
      </c>
      <c r="E106" s="72">
        <v>0</v>
      </c>
    </row>
    <row r="107" spans="2:7" ht="15.75" thickBot="1" x14ac:dyDescent="0.3">
      <c r="B107" s="66" t="s">
        <v>169</v>
      </c>
      <c r="C107" s="50">
        <v>5</v>
      </c>
      <c r="D107" s="59">
        <v>3</v>
      </c>
      <c r="E107" s="72">
        <v>1</v>
      </c>
    </row>
    <row r="108" spans="2:7" ht="15.75" thickBot="1" x14ac:dyDescent="0.3">
      <c r="B108" s="66" t="s">
        <v>170</v>
      </c>
      <c r="C108" s="50">
        <v>5</v>
      </c>
      <c r="D108" s="59">
        <v>3</v>
      </c>
      <c r="E108" s="72">
        <v>3</v>
      </c>
    </row>
    <row r="109" spans="2:7" ht="15.75" thickBot="1" x14ac:dyDescent="0.3">
      <c r="B109" s="66" t="s">
        <v>254</v>
      </c>
      <c r="C109" s="50">
        <v>11</v>
      </c>
      <c r="D109" s="59">
        <v>7</v>
      </c>
      <c r="E109" s="72">
        <v>0</v>
      </c>
      <c r="G109" t="s">
        <v>255</v>
      </c>
    </row>
    <row r="110" spans="2:7" ht="15.75" thickBot="1" x14ac:dyDescent="0.3">
      <c r="B110" s="66" t="s">
        <v>171</v>
      </c>
      <c r="C110" s="50">
        <v>12</v>
      </c>
      <c r="D110" s="59">
        <v>7</v>
      </c>
      <c r="E110" s="72">
        <v>0</v>
      </c>
    </row>
    <row r="111" spans="2:7" ht="15.75" thickBot="1" x14ac:dyDescent="0.3">
      <c r="B111" s="66" t="s">
        <v>172</v>
      </c>
      <c r="C111" s="50">
        <v>11</v>
      </c>
      <c r="D111" s="59">
        <v>7</v>
      </c>
      <c r="E111" s="72">
        <v>0</v>
      </c>
    </row>
    <row r="112" spans="2:7" ht="15.75" thickBot="1" x14ac:dyDescent="0.3">
      <c r="B112" s="66" t="s">
        <v>173</v>
      </c>
      <c r="C112" s="50">
        <v>7</v>
      </c>
      <c r="D112" s="59">
        <v>5</v>
      </c>
      <c r="E112" s="72">
        <v>0</v>
      </c>
    </row>
    <row r="113" spans="2:5" ht="15.75" thickBot="1" x14ac:dyDescent="0.3">
      <c r="B113" s="66" t="s">
        <v>174</v>
      </c>
      <c r="C113" s="50">
        <v>6</v>
      </c>
      <c r="D113" s="59">
        <v>3</v>
      </c>
      <c r="E113" s="72">
        <v>1</v>
      </c>
    </row>
    <row r="114" spans="2:5" ht="15.75" thickBot="1" x14ac:dyDescent="0.3">
      <c r="B114" s="66" t="s">
        <v>175</v>
      </c>
      <c r="C114" s="50">
        <v>7</v>
      </c>
      <c r="D114" s="59">
        <v>4</v>
      </c>
      <c r="E114" s="72">
        <v>0</v>
      </c>
    </row>
    <row r="115" spans="2:5" ht="15.75" thickBot="1" x14ac:dyDescent="0.3">
      <c r="B115" s="66" t="s">
        <v>176</v>
      </c>
      <c r="C115" s="50">
        <v>7</v>
      </c>
      <c r="D115" s="59">
        <v>4</v>
      </c>
      <c r="E115" s="72">
        <v>0</v>
      </c>
    </row>
    <row r="116" spans="2:5" ht="15.75" thickBot="1" x14ac:dyDescent="0.3">
      <c r="B116" s="66" t="s">
        <v>177</v>
      </c>
      <c r="C116" s="50">
        <v>10</v>
      </c>
      <c r="D116" s="59">
        <v>5</v>
      </c>
      <c r="E116" s="72">
        <v>0</v>
      </c>
    </row>
    <row r="117" spans="2:5" ht="15.75" thickBot="1" x14ac:dyDescent="0.3">
      <c r="B117" s="66" t="s">
        <v>178</v>
      </c>
      <c r="C117" s="50">
        <v>7</v>
      </c>
      <c r="D117" s="59">
        <v>5</v>
      </c>
      <c r="E117" s="72">
        <v>0</v>
      </c>
    </row>
    <row r="118" spans="2:5" ht="15.75" thickBot="1" x14ac:dyDescent="0.3">
      <c r="B118" s="66" t="s">
        <v>179</v>
      </c>
      <c r="C118" s="50">
        <v>9</v>
      </c>
      <c r="D118" s="59">
        <v>4</v>
      </c>
      <c r="E118" s="72">
        <v>0</v>
      </c>
    </row>
    <row r="119" spans="2:5" ht="15.75" thickBot="1" x14ac:dyDescent="0.3">
      <c r="B119" s="66" t="s">
        <v>180</v>
      </c>
      <c r="C119" s="50">
        <v>8</v>
      </c>
      <c r="D119" s="59">
        <v>4</v>
      </c>
      <c r="E119" s="72">
        <v>0</v>
      </c>
    </row>
    <row r="120" spans="2:5" ht="15.75" thickBot="1" x14ac:dyDescent="0.3">
      <c r="B120" s="66" t="s">
        <v>181</v>
      </c>
      <c r="C120" s="50">
        <v>5</v>
      </c>
      <c r="D120" s="59">
        <v>3</v>
      </c>
      <c r="E120" s="72">
        <v>1</v>
      </c>
    </row>
    <row r="121" spans="2:5" ht="15.75" thickBot="1" x14ac:dyDescent="0.3">
      <c r="B121" s="66" t="s">
        <v>182</v>
      </c>
      <c r="C121" s="50">
        <v>5</v>
      </c>
      <c r="D121" s="59">
        <v>3</v>
      </c>
      <c r="E121" s="72">
        <v>4</v>
      </c>
    </row>
    <row r="122" spans="2:5" ht="15.75" thickBot="1" x14ac:dyDescent="0.3">
      <c r="B122" s="66" t="s">
        <v>183</v>
      </c>
      <c r="C122" s="50">
        <v>8</v>
      </c>
      <c r="D122" s="59">
        <v>5</v>
      </c>
      <c r="E122" s="72">
        <v>0</v>
      </c>
    </row>
    <row r="123" spans="2:5" ht="15.75" thickBot="1" x14ac:dyDescent="0.3">
      <c r="B123" s="66" t="s">
        <v>184</v>
      </c>
      <c r="C123" s="50">
        <v>6</v>
      </c>
      <c r="D123" s="59">
        <v>3</v>
      </c>
      <c r="E123" s="72">
        <v>3</v>
      </c>
    </row>
    <row r="124" spans="2:5" ht="15.75" thickBot="1" x14ac:dyDescent="0.3">
      <c r="B124" s="81" t="s">
        <v>185</v>
      </c>
      <c r="C124" s="48">
        <v>11</v>
      </c>
      <c r="D124" s="82">
        <v>6</v>
      </c>
      <c r="E124" s="72">
        <v>0</v>
      </c>
    </row>
    <row r="125" spans="2:5" ht="15.75" thickBot="1" x14ac:dyDescent="0.3">
      <c r="B125" s="83" t="s">
        <v>68</v>
      </c>
      <c r="C125" s="78">
        <v>19.5</v>
      </c>
      <c r="D125" s="79">
        <v>19.5</v>
      </c>
      <c r="E125" s="72">
        <v>0</v>
      </c>
    </row>
    <row r="126" spans="2:5" ht="15.75" thickBot="1" x14ac:dyDescent="0.3">
      <c r="B126" s="68" t="s">
        <v>69</v>
      </c>
      <c r="C126" s="50">
        <v>22.5</v>
      </c>
      <c r="D126" s="59">
        <v>11.3</v>
      </c>
      <c r="E126" s="72">
        <v>0</v>
      </c>
    </row>
    <row r="127" spans="2:5" ht="15.75" thickBot="1" x14ac:dyDescent="0.3">
      <c r="B127" s="68" t="s">
        <v>70</v>
      </c>
      <c r="C127" s="50">
        <v>20.2</v>
      </c>
      <c r="D127" s="59">
        <v>13.7</v>
      </c>
      <c r="E127" s="72">
        <v>4</v>
      </c>
    </row>
    <row r="128" spans="2:5" ht="15.75" thickBot="1" x14ac:dyDescent="0.3">
      <c r="B128" s="68" t="s">
        <v>71</v>
      </c>
      <c r="C128" s="50">
        <v>30.4</v>
      </c>
      <c r="D128" s="59">
        <v>22.8</v>
      </c>
      <c r="E128" s="72">
        <v>0</v>
      </c>
    </row>
    <row r="129" spans="2:13" ht="15.75" thickBot="1" x14ac:dyDescent="0.3">
      <c r="B129" s="68" t="s">
        <v>72</v>
      </c>
      <c r="C129" s="50">
        <v>19.5</v>
      </c>
      <c r="D129" s="59">
        <v>6.5</v>
      </c>
      <c r="E129" s="72">
        <v>0</v>
      </c>
    </row>
    <row r="130" spans="2:13" ht="15.75" thickBot="1" x14ac:dyDescent="0.3">
      <c r="B130" s="68" t="s">
        <v>73</v>
      </c>
      <c r="C130" s="50">
        <v>21</v>
      </c>
      <c r="D130" s="59">
        <v>10.5</v>
      </c>
      <c r="E130" s="72">
        <v>0</v>
      </c>
    </row>
    <row r="131" spans="2:13" ht="15.75" thickBot="1" x14ac:dyDescent="0.3">
      <c r="B131" s="68" t="s">
        <v>74</v>
      </c>
      <c r="C131" s="50">
        <v>22.8</v>
      </c>
      <c r="D131" s="59">
        <v>16.3</v>
      </c>
      <c r="E131" s="72">
        <v>0</v>
      </c>
    </row>
    <row r="132" spans="2:13" ht="15.75" thickBot="1" x14ac:dyDescent="0.3">
      <c r="B132" s="68" t="s">
        <v>75</v>
      </c>
      <c r="C132" s="50">
        <v>28</v>
      </c>
      <c r="D132" s="59">
        <v>15.4</v>
      </c>
      <c r="E132" s="72">
        <v>4</v>
      </c>
    </row>
    <row r="133" spans="2:13" ht="15.75" thickBot="1" x14ac:dyDescent="0.3">
      <c r="B133" s="68" t="s">
        <v>76</v>
      </c>
      <c r="C133" s="50">
        <v>21</v>
      </c>
      <c r="D133" s="59">
        <v>14</v>
      </c>
      <c r="E133" s="72">
        <v>0</v>
      </c>
    </row>
    <row r="134" spans="2:13" ht="15.75" thickBot="1" x14ac:dyDescent="0.3">
      <c r="B134" s="68" t="s">
        <v>77</v>
      </c>
      <c r="C134" s="50">
        <v>21.6</v>
      </c>
      <c r="D134" s="59">
        <v>9.8000000000000007</v>
      </c>
      <c r="E134" s="72">
        <v>0</v>
      </c>
    </row>
    <row r="135" spans="2:13" ht="15.75" thickBot="1" x14ac:dyDescent="0.3">
      <c r="B135" s="68" t="s">
        <v>78</v>
      </c>
      <c r="C135" s="50">
        <v>21</v>
      </c>
      <c r="D135" s="59">
        <v>9.8000000000000007</v>
      </c>
      <c r="E135" s="72">
        <v>0</v>
      </c>
    </row>
    <row r="136" spans="2:13" ht="15.75" thickBot="1" x14ac:dyDescent="0.3">
      <c r="B136" s="68" t="s">
        <v>79</v>
      </c>
      <c r="C136" s="50">
        <v>22</v>
      </c>
      <c r="D136" s="59">
        <v>11</v>
      </c>
      <c r="E136" s="72">
        <v>0</v>
      </c>
    </row>
    <row r="137" spans="2:13" ht="15.75" thickBot="1" x14ac:dyDescent="0.3">
      <c r="B137" s="68" t="s">
        <v>80</v>
      </c>
      <c r="C137" s="50">
        <v>21</v>
      </c>
      <c r="D137" s="59">
        <v>10.5</v>
      </c>
      <c r="E137" s="72">
        <v>0</v>
      </c>
    </row>
    <row r="138" spans="2:13" ht="15.75" thickBot="1" x14ac:dyDescent="0.3">
      <c r="B138" s="68" t="s">
        <v>81</v>
      </c>
      <c r="C138" s="50">
        <v>21</v>
      </c>
      <c r="D138" s="59">
        <v>14</v>
      </c>
      <c r="E138" s="72">
        <v>0</v>
      </c>
    </row>
    <row r="139" spans="2:13" ht="15.75" thickBot="1" x14ac:dyDescent="0.3">
      <c r="B139" s="68" t="s">
        <v>82</v>
      </c>
      <c r="C139" s="50">
        <v>27.5</v>
      </c>
      <c r="D139" s="59">
        <v>11</v>
      </c>
      <c r="E139" s="72">
        <v>4</v>
      </c>
      <c r="L139" s="108"/>
      <c r="M139" s="109"/>
    </row>
    <row r="140" spans="2:13" ht="15.75" thickBot="1" x14ac:dyDescent="0.3">
      <c r="B140" s="68" t="s">
        <v>83</v>
      </c>
      <c r="C140" s="50">
        <v>26</v>
      </c>
      <c r="D140" s="59">
        <v>16.3</v>
      </c>
      <c r="E140" s="72">
        <v>0</v>
      </c>
      <c r="L140" s="108"/>
      <c r="M140" s="109"/>
    </row>
    <row r="141" spans="2:13" ht="15.75" thickBot="1" x14ac:dyDescent="0.3">
      <c r="B141" s="68" t="s">
        <v>84</v>
      </c>
      <c r="C141" s="50">
        <v>24.5</v>
      </c>
      <c r="D141" s="59">
        <v>10.5</v>
      </c>
      <c r="E141" s="72">
        <v>0</v>
      </c>
      <c r="L141" s="108"/>
      <c r="M141" s="109"/>
    </row>
    <row r="142" spans="2:13" ht="15.75" thickBot="1" x14ac:dyDescent="0.3">
      <c r="B142" s="68" t="s">
        <v>85</v>
      </c>
      <c r="C142" s="50">
        <v>21</v>
      </c>
      <c r="D142" s="59">
        <v>7</v>
      </c>
      <c r="E142" s="72">
        <v>4</v>
      </c>
      <c r="L142" s="108"/>
      <c r="M142" s="109"/>
    </row>
    <row r="143" spans="2:13" ht="15.75" thickBot="1" x14ac:dyDescent="0.3">
      <c r="B143" s="68" t="s">
        <v>86</v>
      </c>
      <c r="C143" s="50">
        <v>28</v>
      </c>
      <c r="D143" s="59">
        <v>17.5</v>
      </c>
      <c r="E143" s="72">
        <v>0</v>
      </c>
      <c r="L143" s="108"/>
      <c r="M143" s="109"/>
    </row>
    <row r="144" spans="2:13" ht="15.75" thickBot="1" x14ac:dyDescent="0.3">
      <c r="B144" s="68" t="s">
        <v>87</v>
      </c>
      <c r="C144" s="50">
        <v>22</v>
      </c>
      <c r="D144" s="59">
        <v>11</v>
      </c>
      <c r="E144" s="72">
        <v>0</v>
      </c>
      <c r="L144" s="108"/>
      <c r="M144" s="109"/>
    </row>
    <row r="145" spans="2:13" ht="15.75" thickBot="1" x14ac:dyDescent="0.3">
      <c r="B145" s="68" t="s">
        <v>88</v>
      </c>
      <c r="C145" s="50">
        <v>21.8</v>
      </c>
      <c r="D145" s="59">
        <v>13.4</v>
      </c>
      <c r="E145" s="72">
        <v>4</v>
      </c>
      <c r="L145" s="108"/>
      <c r="M145" s="109"/>
    </row>
    <row r="146" spans="2:13" ht="15.75" thickBot="1" x14ac:dyDescent="0.3">
      <c r="B146" s="68" t="s">
        <v>122</v>
      </c>
      <c r="C146" s="50">
        <v>19.2</v>
      </c>
      <c r="D146" s="59">
        <v>12</v>
      </c>
      <c r="E146" s="72">
        <v>0</v>
      </c>
      <c r="L146" s="108"/>
      <c r="M146" s="109"/>
    </row>
    <row r="147" spans="2:13" ht="15.75" thickBot="1" x14ac:dyDescent="0.3">
      <c r="B147" s="68" t="s">
        <v>89</v>
      </c>
      <c r="C147" s="50">
        <v>22.2</v>
      </c>
      <c r="D147" s="59">
        <v>9</v>
      </c>
      <c r="E147" s="72">
        <v>0</v>
      </c>
      <c r="L147" s="108"/>
      <c r="M147" s="109"/>
    </row>
    <row r="148" spans="2:13" ht="15.75" thickBot="1" x14ac:dyDescent="0.3">
      <c r="B148" s="68" t="s">
        <v>90</v>
      </c>
      <c r="C148" s="50">
        <v>25.2</v>
      </c>
      <c r="D148" s="59">
        <v>11.2</v>
      </c>
      <c r="E148" s="72">
        <v>4</v>
      </c>
      <c r="L148" s="108"/>
      <c r="M148" s="109"/>
    </row>
    <row r="149" spans="2:13" ht="15.75" thickBot="1" x14ac:dyDescent="0.3">
      <c r="B149" s="68" t="s">
        <v>91</v>
      </c>
      <c r="C149" s="50">
        <v>30</v>
      </c>
      <c r="D149" s="59">
        <v>16.100000000000001</v>
      </c>
      <c r="E149" s="72">
        <v>1</v>
      </c>
      <c r="L149" s="108"/>
      <c r="M149" s="109"/>
    </row>
    <row r="150" spans="2:13" ht="15.75" thickBot="1" x14ac:dyDescent="0.3">
      <c r="B150" s="68" t="s">
        <v>92</v>
      </c>
      <c r="C150" s="50">
        <v>27</v>
      </c>
      <c r="D150" s="59">
        <v>17.5</v>
      </c>
      <c r="E150" s="72">
        <v>4</v>
      </c>
      <c r="L150" s="108"/>
      <c r="M150" s="109"/>
    </row>
    <row r="151" spans="2:13" ht="15.75" thickBot="1" x14ac:dyDescent="0.3">
      <c r="B151" s="68" t="s">
        <v>93</v>
      </c>
      <c r="C151" s="50">
        <v>27.5</v>
      </c>
      <c r="D151" s="59">
        <v>16.5</v>
      </c>
      <c r="E151" s="72">
        <v>4</v>
      </c>
      <c r="L151" s="108"/>
      <c r="M151" s="109"/>
    </row>
    <row r="152" spans="2:13" ht="15.75" thickBot="1" x14ac:dyDescent="0.3">
      <c r="B152" s="68" t="s">
        <v>94</v>
      </c>
      <c r="C152" s="50">
        <v>20</v>
      </c>
      <c r="D152" s="59">
        <v>12.5</v>
      </c>
      <c r="E152" s="72">
        <v>0</v>
      </c>
      <c r="L152" s="108"/>
      <c r="M152" s="109"/>
    </row>
    <row r="153" spans="2:13" ht="15.75" thickBot="1" x14ac:dyDescent="0.3">
      <c r="B153" s="68" t="s">
        <v>95</v>
      </c>
      <c r="C153" s="50">
        <v>19.5</v>
      </c>
      <c r="D153" s="59">
        <v>9.8000000000000007</v>
      </c>
      <c r="E153" s="72">
        <v>0</v>
      </c>
      <c r="L153" s="108"/>
      <c r="M153" s="109"/>
    </row>
    <row r="154" spans="2:13" ht="15.75" thickBot="1" x14ac:dyDescent="0.3">
      <c r="B154" s="68" t="s">
        <v>96</v>
      </c>
      <c r="C154" s="50">
        <v>30</v>
      </c>
      <c r="D154" s="59">
        <v>22.5</v>
      </c>
      <c r="E154" s="72">
        <v>0</v>
      </c>
      <c r="L154" s="108"/>
      <c r="M154" s="109"/>
    </row>
    <row r="155" spans="2:13" ht="15.75" thickBot="1" x14ac:dyDescent="0.3">
      <c r="B155" s="68" t="s">
        <v>97</v>
      </c>
      <c r="C155" s="50">
        <v>22</v>
      </c>
      <c r="D155" s="59">
        <v>11</v>
      </c>
      <c r="E155" s="72">
        <v>1</v>
      </c>
    </row>
    <row r="156" spans="2:13" ht="15.75" thickBot="1" x14ac:dyDescent="0.3">
      <c r="B156" s="68" t="s">
        <v>98</v>
      </c>
      <c r="C156" s="50">
        <v>22</v>
      </c>
      <c r="D156" s="59">
        <v>11</v>
      </c>
      <c r="E156" s="72">
        <v>1</v>
      </c>
    </row>
    <row r="157" spans="2:13" ht="15.75" thickBot="1" x14ac:dyDescent="0.3">
      <c r="B157" s="68" t="s">
        <v>99</v>
      </c>
      <c r="C157" s="50">
        <v>28</v>
      </c>
      <c r="D157" s="59">
        <v>17.5</v>
      </c>
      <c r="E157" s="72">
        <v>0</v>
      </c>
    </row>
    <row r="158" spans="2:13" ht="15.75" thickBot="1" x14ac:dyDescent="0.3">
      <c r="B158" s="68" t="s">
        <v>100</v>
      </c>
      <c r="C158" s="50">
        <v>28</v>
      </c>
      <c r="D158" s="59">
        <v>21</v>
      </c>
      <c r="E158" s="72">
        <v>0</v>
      </c>
    </row>
    <row r="159" spans="2:13" ht="15.75" thickBot="1" x14ac:dyDescent="0.3">
      <c r="B159" s="68" t="s">
        <v>101</v>
      </c>
      <c r="C159" s="50">
        <v>28</v>
      </c>
      <c r="D159" s="59">
        <v>21</v>
      </c>
      <c r="E159" s="72">
        <v>0</v>
      </c>
    </row>
    <row r="160" spans="2:13" ht="15.75" thickBot="1" x14ac:dyDescent="0.3">
      <c r="B160" s="68" t="s">
        <v>102</v>
      </c>
      <c r="C160" s="50">
        <v>26</v>
      </c>
      <c r="D160" s="59">
        <v>16.3</v>
      </c>
      <c r="E160" s="72">
        <v>0</v>
      </c>
    </row>
    <row r="161" spans="2:5" ht="15.75" thickBot="1" x14ac:dyDescent="0.3">
      <c r="B161" s="68" t="s">
        <v>103</v>
      </c>
      <c r="C161" s="50">
        <v>24.5</v>
      </c>
      <c r="D161" s="59">
        <v>10.5</v>
      </c>
      <c r="E161" s="72">
        <v>4</v>
      </c>
    </row>
    <row r="162" spans="2:5" ht="15.75" thickBot="1" x14ac:dyDescent="0.3">
      <c r="B162" s="68" t="s">
        <v>104</v>
      </c>
      <c r="C162" s="50">
        <v>21</v>
      </c>
      <c r="D162" s="59">
        <v>10.5</v>
      </c>
      <c r="E162" s="72">
        <v>0</v>
      </c>
    </row>
    <row r="163" spans="2:5" ht="15.75" thickBot="1" x14ac:dyDescent="0.3">
      <c r="B163" s="68" t="s">
        <v>105</v>
      </c>
      <c r="C163" s="50">
        <v>22</v>
      </c>
      <c r="D163" s="59">
        <v>11</v>
      </c>
      <c r="E163" s="72">
        <v>1</v>
      </c>
    </row>
    <row r="164" spans="2:5" ht="15.75" thickBot="1" x14ac:dyDescent="0.3">
      <c r="B164" s="68" t="s">
        <v>106</v>
      </c>
      <c r="C164" s="50">
        <v>21</v>
      </c>
      <c r="D164" s="59">
        <v>17.5</v>
      </c>
      <c r="E164" s="72">
        <v>0</v>
      </c>
    </row>
    <row r="165" spans="2:5" ht="15.75" thickBot="1" x14ac:dyDescent="0.3">
      <c r="B165" s="68" t="s">
        <v>107</v>
      </c>
      <c r="C165" s="50">
        <v>26</v>
      </c>
      <c r="D165" s="59">
        <v>19.5</v>
      </c>
      <c r="E165" s="72">
        <v>0</v>
      </c>
    </row>
    <row r="166" spans="2:5" ht="15.75" thickBot="1" x14ac:dyDescent="0.3">
      <c r="B166" s="68" t="s">
        <v>108</v>
      </c>
      <c r="C166" s="50">
        <v>19.5</v>
      </c>
      <c r="D166" s="59">
        <v>13</v>
      </c>
      <c r="E166" s="72">
        <v>0</v>
      </c>
    </row>
    <row r="167" spans="2:5" ht="15.75" thickBot="1" x14ac:dyDescent="0.3">
      <c r="B167" s="68" t="s">
        <v>109</v>
      </c>
      <c r="C167" s="50">
        <v>19.5</v>
      </c>
      <c r="D167" s="59">
        <v>9.8000000000000007</v>
      </c>
      <c r="E167" s="72">
        <v>0</v>
      </c>
    </row>
    <row r="168" spans="2:5" ht="15.75" thickBot="1" x14ac:dyDescent="0.3">
      <c r="B168" s="68" t="s">
        <v>110</v>
      </c>
      <c r="C168" s="50">
        <v>21</v>
      </c>
      <c r="D168" s="59">
        <v>10.5</v>
      </c>
      <c r="E168" s="72">
        <v>0</v>
      </c>
    </row>
    <row r="169" spans="2:5" ht="15.75" thickBot="1" x14ac:dyDescent="0.3">
      <c r="B169" s="68" t="s">
        <v>111</v>
      </c>
      <c r="C169" s="50">
        <v>32.5</v>
      </c>
      <c r="D169" s="59">
        <v>13</v>
      </c>
      <c r="E169" s="72">
        <v>4</v>
      </c>
    </row>
    <row r="170" spans="2:5" ht="15.75" thickBot="1" x14ac:dyDescent="0.3">
      <c r="B170" s="68" t="s">
        <v>188</v>
      </c>
      <c r="C170" s="50">
        <v>19.5</v>
      </c>
      <c r="D170" s="59">
        <v>9.8000000000000007</v>
      </c>
      <c r="E170" s="72">
        <v>0</v>
      </c>
    </row>
    <row r="171" spans="2:5" ht="15.75" thickBot="1" x14ac:dyDescent="0.3">
      <c r="B171" s="68" t="s">
        <v>112</v>
      </c>
      <c r="C171" s="50">
        <v>23.2</v>
      </c>
      <c r="D171" s="59">
        <v>14.5</v>
      </c>
      <c r="E171" s="72">
        <v>0</v>
      </c>
    </row>
    <row r="172" spans="2:5" ht="15.75" thickBot="1" x14ac:dyDescent="0.3">
      <c r="B172" s="68" t="s">
        <v>113</v>
      </c>
      <c r="C172" s="50">
        <v>19.5</v>
      </c>
      <c r="D172" s="59">
        <v>8.1</v>
      </c>
      <c r="E172" s="72">
        <v>0</v>
      </c>
    </row>
    <row r="173" spans="2:5" ht="15.75" thickBot="1" x14ac:dyDescent="0.3">
      <c r="B173" s="68" t="s">
        <v>114</v>
      </c>
      <c r="C173" s="50">
        <v>28</v>
      </c>
      <c r="D173" s="59">
        <v>10.5</v>
      </c>
      <c r="E173" s="72">
        <v>0</v>
      </c>
    </row>
    <row r="174" spans="2:5" ht="15.75" thickBot="1" x14ac:dyDescent="0.3">
      <c r="B174" s="68" t="s">
        <v>115</v>
      </c>
      <c r="C174" s="50">
        <v>28</v>
      </c>
      <c r="D174" s="59">
        <v>11.9</v>
      </c>
      <c r="E174" s="72">
        <v>4</v>
      </c>
    </row>
    <row r="175" spans="2:5" ht="15.75" thickBot="1" x14ac:dyDescent="0.3">
      <c r="B175" s="68" t="s">
        <v>116</v>
      </c>
      <c r="C175" s="50">
        <v>27</v>
      </c>
      <c r="D175" s="59">
        <v>21</v>
      </c>
      <c r="E175" s="72">
        <v>4</v>
      </c>
    </row>
    <row r="176" spans="2:5" ht="15.75" thickBot="1" x14ac:dyDescent="0.3">
      <c r="B176" s="68" t="s">
        <v>117</v>
      </c>
      <c r="C176" s="50">
        <v>19.5</v>
      </c>
      <c r="D176" s="59">
        <v>9.8000000000000007</v>
      </c>
      <c r="E176" s="72">
        <v>0</v>
      </c>
    </row>
    <row r="177" spans="2:5" ht="15.75" thickBot="1" x14ac:dyDescent="0.3">
      <c r="B177" s="68" t="s">
        <v>118</v>
      </c>
      <c r="C177" s="50">
        <v>19.5</v>
      </c>
      <c r="D177" s="59">
        <v>9.8000000000000007</v>
      </c>
      <c r="E177" s="72">
        <v>0</v>
      </c>
    </row>
    <row r="178" spans="2:5" ht="15.75" thickBot="1" x14ac:dyDescent="0.3">
      <c r="B178" s="68" t="s">
        <v>119</v>
      </c>
      <c r="C178" s="50">
        <v>27</v>
      </c>
      <c r="D178" s="59">
        <v>18</v>
      </c>
      <c r="E178" s="72">
        <v>0</v>
      </c>
    </row>
    <row r="179" spans="2:5" ht="15.75" thickBot="1" x14ac:dyDescent="0.3">
      <c r="B179" s="68" t="s">
        <v>120</v>
      </c>
      <c r="C179" s="50">
        <v>21</v>
      </c>
      <c r="D179" s="59">
        <v>10.5</v>
      </c>
      <c r="E179" s="72">
        <v>0</v>
      </c>
    </row>
    <row r="180" spans="2:5" ht="15.75" thickBot="1" x14ac:dyDescent="0.3">
      <c r="B180" s="69" t="s">
        <v>121</v>
      </c>
      <c r="C180" s="70">
        <v>26.3</v>
      </c>
      <c r="D180" s="71">
        <v>11.3</v>
      </c>
      <c r="E180" s="72">
        <v>0</v>
      </c>
    </row>
    <row r="181" spans="2:5" x14ac:dyDescent="0.25">
      <c r="E181" s="95"/>
    </row>
  </sheetData>
  <sheetProtection algorithmName="SHA-512" hashValue="yLXQ3bgXZw3NxAScewDO2rQHe5E18O7w0Fqhu4L3u+FqRfULr/z37hDiXua9mT9XBCTR6oYU1RoFoMhwDj+y+w==" saltValue="ywzZ/YPjU0otL1ZfGkvVrg==" spinCount="100000" sheet="1" objects="1" scenarios="1"/>
  <mergeCells count="1">
    <mergeCell ref="C4:D4"/>
  </mergeCells>
  <pageMargins left="0.7" right="0.7" top="0.75" bottom="0.75" header="0.3" footer="0.3"/>
  <pageSetup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Prog</vt:lpstr>
      <vt:lpstr>import</vt:lpstr>
      <vt:lpstr>allinfo</vt:lpstr>
      <vt:lpstr>MT</vt:lpstr>
      <vt:lpstr>ND</vt:lpstr>
      <vt:lpstr>import!Print_Area</vt:lpstr>
      <vt:lpstr>Prog!Print_Area</vt:lpstr>
      <vt:lpstr>SD</vt:lpstr>
      <vt:lpstr>states</vt:lpstr>
    </vt:vector>
  </TitlesOfParts>
  <Company>North Dakota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Swenson</dc:creator>
  <cp:lastModifiedBy>Ronald Haugen</cp:lastModifiedBy>
  <cp:lastPrinted>2020-10-22T09:56:43Z</cp:lastPrinted>
  <dcterms:created xsi:type="dcterms:W3CDTF">2017-07-29T01:44:13Z</dcterms:created>
  <dcterms:modified xsi:type="dcterms:W3CDTF">2023-10-09T16:51:33Z</dcterms:modified>
</cp:coreProperties>
</file>