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MyStuff\Farm Bill Tools\2025\ARC-IC\"/>
    </mc:Choice>
  </mc:AlternateContent>
  <xr:revisionPtr revIDLastSave="0" documentId="13_ncr:1_{72B01752-17C8-4C86-9D1F-024663041700}" xr6:coauthVersionLast="47" xr6:coauthVersionMax="47" xr10:uidLastSave="{00000000-0000-0000-0000-000000000000}"/>
  <workbookProtection workbookAlgorithmName="SHA-512" workbookHashValue="rKLrvqBrJDxNMJurOB0K/X5ysYHkuyinK5Je9kmCtWaDZFdDzTx1ZkWS0jdrBlqyRO0rOyFlhI9YF5yOI9VtRg==" workbookSaltValue="JlqoBOmH7K9xVy2HhnO/dQ==" workbookSpinCount="100000" lockStructure="1"/>
  <bookViews>
    <workbookView xWindow="-120" yWindow="-120" windowWidth="25440" windowHeight="15390" xr2:uid="{00000000-000D-0000-FFFF-FFFF00000000}"/>
  </bookViews>
  <sheets>
    <sheet name="ARC-IC" sheetId="4" r:id="rId1"/>
    <sheet name="County Avg Yields" sheetId="10" r:id="rId2"/>
    <sheet name="County Avg Yields-old" sheetId="8" state="hidden" r:id="rId3"/>
    <sheet name=" 80% Co. T-Yields" sheetId="6" r:id="rId4"/>
    <sheet name="Projected 2025 MYA Prices" sheetId="9" r:id="rId5"/>
  </sheets>
  <definedNames>
    <definedName name="CoYld">#REF!</definedName>
    <definedName name="Prices">'ARC-IC'!$AB$3:$AI$18</definedName>
    <definedName name="_xlnm.Print_Area" localSheetId="0">'ARC-IC'!$A$1:$M$114</definedName>
    <definedName name="_xlnm.Print_Area" localSheetId="4">'Projected 2025 MYA Prices'!$A$1:$H$19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" i="4" l="1"/>
  <c r="AB61" i="4"/>
  <c r="AC61" i="4"/>
  <c r="AD61" i="4"/>
  <c r="A48" i="4"/>
  <c r="AB62" i="4"/>
  <c r="AC62" i="4"/>
  <c r="AD62" i="4"/>
  <c r="A50" i="4"/>
  <c r="AB18" i="4"/>
  <c r="AB64" i="4"/>
  <c r="AC64" i="4"/>
  <c r="AD64" i="4"/>
  <c r="A51" i="4"/>
  <c r="AB65" i="4"/>
  <c r="AC65" i="4"/>
  <c r="AD65" i="4"/>
  <c r="A52" i="4"/>
  <c r="AB66" i="4"/>
  <c r="I66" i="4"/>
  <c r="A53" i="4"/>
  <c r="AB67" i="4"/>
  <c r="AC67" i="4"/>
  <c r="AD67" i="4"/>
  <c r="AB69" i="4"/>
  <c r="AC69" i="4"/>
  <c r="AD69" i="4"/>
  <c r="AB70" i="4"/>
  <c r="AC70" i="4"/>
  <c r="AD70" i="4"/>
  <c r="AB72" i="4"/>
  <c r="AC72" i="4"/>
  <c r="AD72" i="4"/>
  <c r="AL72" i="4"/>
  <c r="AB73" i="4"/>
  <c r="AC73" i="4"/>
  <c r="AD73" i="4"/>
  <c r="AB74" i="4"/>
  <c r="AC74" i="4"/>
  <c r="AD74" i="4"/>
  <c r="AB75" i="4"/>
  <c r="AC75" i="4"/>
  <c r="AD75" i="4"/>
  <c r="AB77" i="4"/>
  <c r="AC77" i="4"/>
  <c r="AD77" i="4"/>
  <c r="AB78" i="4"/>
  <c r="AC78" i="4"/>
  <c r="AD78" i="4"/>
  <c r="AL78" i="4"/>
  <c r="AB80" i="4"/>
  <c r="AD18" i="4"/>
  <c r="C50" i="4"/>
  <c r="H80" i="4"/>
  <c r="AB81" i="4"/>
  <c r="AC81" i="4"/>
  <c r="AD81" i="4"/>
  <c r="AB82" i="4"/>
  <c r="AC82" i="4"/>
  <c r="AD82" i="4"/>
  <c r="AB83" i="4"/>
  <c r="AC83" i="4"/>
  <c r="AD83" i="4"/>
  <c r="AS17" i="4"/>
  <c r="AZ17" i="4"/>
  <c r="BA17" i="4"/>
  <c r="AS16" i="4"/>
  <c r="AZ16" i="4"/>
  <c r="BA16" i="4"/>
  <c r="AS15" i="4"/>
  <c r="AZ15" i="4"/>
  <c r="BA15" i="4"/>
  <c r="AS14" i="4"/>
  <c r="AZ14" i="4"/>
  <c r="BA14" i="4"/>
  <c r="AS13" i="4"/>
  <c r="AZ13" i="4"/>
  <c r="BA13" i="4"/>
  <c r="AS12" i="4"/>
  <c r="AZ12" i="4"/>
  <c r="BA12" i="4"/>
  <c r="AS11" i="4"/>
  <c r="AZ11" i="4"/>
  <c r="BA11" i="4"/>
  <c r="AS10" i="4"/>
  <c r="AZ10" i="4"/>
  <c r="BA10" i="4"/>
  <c r="AS9" i="4"/>
  <c r="AZ9" i="4"/>
  <c r="BA9" i="4"/>
  <c r="AS8" i="4"/>
  <c r="AZ8" i="4"/>
  <c r="BA8" i="4"/>
  <c r="AS7" i="4"/>
  <c r="AZ7" i="4"/>
  <c r="BA7" i="4"/>
  <c r="AS6" i="4"/>
  <c r="AZ6" i="4"/>
  <c r="AS5" i="4"/>
  <c r="AZ5" i="4"/>
  <c r="BA5" i="4"/>
  <c r="AS4" i="4"/>
  <c r="AZ4" i="4"/>
  <c r="BA4" i="4"/>
  <c r="AS3" i="4"/>
  <c r="AZ3" i="4"/>
  <c r="BA3" i="4"/>
  <c r="F27" i="4"/>
  <c r="D108" i="4"/>
  <c r="D27" i="4"/>
  <c r="D90" i="4"/>
  <c r="AD37" i="4"/>
  <c r="AC37" i="4"/>
  <c r="AB37" i="4"/>
  <c r="B27" i="4"/>
  <c r="J28" i="4"/>
  <c r="H90" i="4"/>
  <c r="F90" i="4"/>
  <c r="I90" i="4"/>
  <c r="B108" i="4"/>
  <c r="D60" i="4"/>
  <c r="J60" i="4"/>
  <c r="C90" i="4"/>
  <c r="D76" i="4"/>
  <c r="E90" i="4"/>
  <c r="J76" i="4"/>
  <c r="K90" i="4"/>
  <c r="L28" i="4"/>
  <c r="C108" i="4"/>
  <c r="G90" i="4"/>
  <c r="K28" i="4"/>
  <c r="D68" i="4"/>
  <c r="J90" i="4"/>
  <c r="J68" i="4"/>
  <c r="AP72" i="4"/>
  <c r="AO72" i="4"/>
  <c r="AN72" i="4"/>
  <c r="AD43" i="4"/>
  <c r="AC43" i="4"/>
  <c r="AB43" i="4"/>
  <c r="AB42" i="4"/>
  <c r="AD42" i="4"/>
  <c r="AC42" i="4"/>
  <c r="AD41" i="4"/>
  <c r="AC41" i="4"/>
  <c r="AB41" i="4"/>
  <c r="AH41" i="4"/>
  <c r="AG41" i="4"/>
  <c r="AF41" i="4"/>
  <c r="AE43" i="4"/>
  <c r="A24" i="4"/>
  <c r="AJ97" i="4"/>
  <c r="AI97" i="4"/>
  <c r="AH97" i="4"/>
  <c r="AJ96" i="4"/>
  <c r="AI96" i="4"/>
  <c r="AH96" i="4"/>
  <c r="AJ95" i="4"/>
  <c r="AI95" i="4"/>
  <c r="AH95" i="4"/>
  <c r="AJ94" i="4"/>
  <c r="AI94" i="4"/>
  <c r="AH94" i="4"/>
  <c r="AJ93" i="4"/>
  <c r="AI93" i="4"/>
  <c r="AH93" i="4"/>
  <c r="AJ92" i="4"/>
  <c r="AI92" i="4"/>
  <c r="AH92" i="4"/>
  <c r="AJ91" i="4"/>
  <c r="AI91" i="4"/>
  <c r="AH91" i="4"/>
  <c r="AF97" i="4"/>
  <c r="AF96" i="4"/>
  <c r="AF95" i="4"/>
  <c r="AF94" i="4"/>
  <c r="AF93" i="4"/>
  <c r="AF92" i="4"/>
  <c r="AF91" i="4"/>
  <c r="AJ83" i="4"/>
  <c r="AI83" i="4"/>
  <c r="AH83" i="4"/>
  <c r="AG83" i="4"/>
  <c r="AF83" i="4"/>
  <c r="AK83" i="4"/>
  <c r="AJ82" i="4"/>
  <c r="AI82" i="4"/>
  <c r="AH82" i="4"/>
  <c r="AG82" i="4"/>
  <c r="AF82" i="4"/>
  <c r="AJ81" i="4"/>
  <c r="AI81" i="4"/>
  <c r="AH81" i="4"/>
  <c r="AG81" i="4"/>
  <c r="AF81" i="4"/>
  <c r="AJ80" i="4"/>
  <c r="AI80" i="4"/>
  <c r="AH80" i="4"/>
  <c r="AG80" i="4"/>
  <c r="AF80" i="4"/>
  <c r="AK80" i="4"/>
  <c r="AJ79" i="4"/>
  <c r="AI79" i="4"/>
  <c r="AH79" i="4"/>
  <c r="AG79" i="4"/>
  <c r="AF79" i="4"/>
  <c r="AJ78" i="4"/>
  <c r="AI78" i="4"/>
  <c r="AF78" i="4"/>
  <c r="AG78" i="4"/>
  <c r="AH78" i="4"/>
  <c r="AK78" i="4"/>
  <c r="AJ77" i="4"/>
  <c r="AI77" i="4"/>
  <c r="AH77" i="4"/>
  <c r="AG77" i="4"/>
  <c r="AF77" i="4"/>
  <c r="AK77" i="4"/>
  <c r="AJ75" i="4"/>
  <c r="AI75" i="4"/>
  <c r="AH75" i="4"/>
  <c r="AG75" i="4"/>
  <c r="AF75" i="4"/>
  <c r="AJ74" i="4"/>
  <c r="AI74" i="4"/>
  <c r="AH74" i="4"/>
  <c r="AG74" i="4"/>
  <c r="AF74" i="4"/>
  <c r="AJ73" i="4"/>
  <c r="AI73" i="4"/>
  <c r="AH73" i="4"/>
  <c r="AG73" i="4"/>
  <c r="AF73" i="4"/>
  <c r="AJ72" i="4"/>
  <c r="AI72" i="4"/>
  <c r="AH72" i="4"/>
  <c r="AG72" i="4"/>
  <c r="AF72" i="4"/>
  <c r="AJ71" i="4"/>
  <c r="AI71" i="4"/>
  <c r="AH71" i="4"/>
  <c r="AG71" i="4"/>
  <c r="AF71" i="4"/>
  <c r="AJ70" i="4"/>
  <c r="AI70" i="4"/>
  <c r="AH70" i="4"/>
  <c r="AG70" i="4"/>
  <c r="AF70" i="4"/>
  <c r="AJ69" i="4"/>
  <c r="AI69" i="4"/>
  <c r="AH69" i="4"/>
  <c r="AG69" i="4"/>
  <c r="AF69" i="4"/>
  <c r="AJ67" i="4"/>
  <c r="AI67" i="4"/>
  <c r="AH67" i="4"/>
  <c r="AG67" i="4"/>
  <c r="AF67" i="4"/>
  <c r="AJ66" i="4"/>
  <c r="AI66" i="4"/>
  <c r="AH66" i="4"/>
  <c r="AG66" i="4"/>
  <c r="AF66" i="4"/>
  <c r="AJ65" i="4"/>
  <c r="AI65" i="4"/>
  <c r="AH65" i="4"/>
  <c r="AG65" i="4"/>
  <c r="AF65" i="4"/>
  <c r="AJ64" i="4"/>
  <c r="AI64" i="4"/>
  <c r="AH64" i="4"/>
  <c r="AG64" i="4"/>
  <c r="AF64" i="4"/>
  <c r="AJ63" i="4"/>
  <c r="AI63" i="4"/>
  <c r="AH63" i="4"/>
  <c r="AG63" i="4"/>
  <c r="AF63" i="4"/>
  <c r="AJ62" i="4"/>
  <c r="AI62" i="4"/>
  <c r="AH62" i="4"/>
  <c r="AG62" i="4"/>
  <c r="AF62" i="4"/>
  <c r="AJ61" i="4"/>
  <c r="AI61" i="4"/>
  <c r="AH61" i="4"/>
  <c r="AG61" i="4"/>
  <c r="AF61" i="4"/>
  <c r="AF35" i="4"/>
  <c r="AF34" i="4"/>
  <c r="AF33" i="4"/>
  <c r="AF32" i="4"/>
  <c r="AF31" i="4"/>
  <c r="AF30" i="4"/>
  <c r="AF29" i="4"/>
  <c r="AA29" i="4"/>
  <c r="AK82" i="4"/>
  <c r="AK79" i="4"/>
  <c r="AK72" i="4"/>
  <c r="AK71" i="4"/>
  <c r="AK75" i="4"/>
  <c r="AK74" i="4"/>
  <c r="AK73" i="4"/>
  <c r="AK81" i="4"/>
  <c r="AK61" i="4"/>
  <c r="AK63" i="4"/>
  <c r="AK67" i="4"/>
  <c r="AK66" i="4"/>
  <c r="AK64" i="4"/>
  <c r="AK62" i="4"/>
  <c r="AK65" i="4"/>
  <c r="AK70" i="4"/>
  <c r="AK69" i="4"/>
  <c r="D109" i="4"/>
  <c r="C109" i="4"/>
  <c r="B109" i="4"/>
  <c r="F36" i="4"/>
  <c r="D36" i="4"/>
  <c r="H29" i="4"/>
  <c r="I29" i="4"/>
  <c r="H30" i="4"/>
  <c r="I30" i="4"/>
  <c r="H31" i="4"/>
  <c r="H32" i="4"/>
  <c r="H33" i="4"/>
  <c r="H34" i="4"/>
  <c r="H35" i="4"/>
  <c r="H36" i="4"/>
  <c r="I31" i="4"/>
  <c r="I32" i="4"/>
  <c r="I33" i="4"/>
  <c r="I34" i="4"/>
  <c r="I35" i="4"/>
  <c r="I36" i="4"/>
  <c r="AA35" i="4"/>
  <c r="AA34" i="4"/>
  <c r="AA33" i="4"/>
  <c r="AA32" i="4"/>
  <c r="AA31" i="4"/>
  <c r="AA30" i="4"/>
  <c r="AD35" i="4"/>
  <c r="AC35" i="4"/>
  <c r="AB35" i="4"/>
  <c r="AD34" i="4"/>
  <c r="AC34" i="4"/>
  <c r="AB34" i="4"/>
  <c r="AD33" i="4"/>
  <c r="AC33" i="4"/>
  <c r="AB33" i="4"/>
  <c r="AD32" i="4"/>
  <c r="AC32" i="4"/>
  <c r="AB32" i="4"/>
  <c r="AD31" i="4"/>
  <c r="AC31" i="4"/>
  <c r="AB31" i="4"/>
  <c r="AE31" i="4"/>
  <c r="AD30" i="4"/>
  <c r="AC30" i="4"/>
  <c r="AB30" i="4"/>
  <c r="AD29" i="4"/>
  <c r="AC29" i="4"/>
  <c r="AB29" i="4"/>
  <c r="AE29" i="4"/>
  <c r="AG29" i="4"/>
  <c r="AE32" i="4"/>
  <c r="AG32" i="4"/>
  <c r="AE33" i="4"/>
  <c r="AG33" i="4"/>
  <c r="AE35" i="4"/>
  <c r="AG35" i="4"/>
  <c r="AE30" i="4"/>
  <c r="AG30" i="4"/>
  <c r="AE34" i="4"/>
  <c r="AG34" i="4"/>
  <c r="G37" i="4"/>
  <c r="D110" i="4"/>
  <c r="AH43" i="4"/>
  <c r="AH42" i="4"/>
  <c r="E37" i="4"/>
  <c r="C110" i="4"/>
  <c r="AG43" i="4"/>
  <c r="AG42" i="4"/>
  <c r="AC36" i="4"/>
  <c r="AD36" i="4"/>
  <c r="D111" i="4"/>
  <c r="C111" i="4"/>
  <c r="H97" i="4"/>
  <c r="G97" i="4"/>
  <c r="F97" i="4"/>
  <c r="H96" i="4"/>
  <c r="G96" i="4"/>
  <c r="F96" i="4"/>
  <c r="H95" i="4"/>
  <c r="G95" i="4"/>
  <c r="F95" i="4"/>
  <c r="H94" i="4"/>
  <c r="G94" i="4"/>
  <c r="F94" i="4"/>
  <c r="H93" i="4"/>
  <c r="G93" i="4"/>
  <c r="F93" i="4"/>
  <c r="H92" i="4"/>
  <c r="G92" i="4"/>
  <c r="F92" i="4"/>
  <c r="H91" i="4"/>
  <c r="G91" i="4"/>
  <c r="F91" i="4"/>
  <c r="AC80" i="4"/>
  <c r="AC79" i="4"/>
  <c r="AC71" i="4"/>
  <c r="AC66" i="4"/>
  <c r="AC63" i="4"/>
  <c r="AG18" i="4"/>
  <c r="AF18" i="4"/>
  <c r="AE18" i="4"/>
  <c r="AC18" i="4"/>
  <c r="A49" i="4"/>
  <c r="AB79" i="4"/>
  <c r="C48" i="4"/>
  <c r="B48" i="4"/>
  <c r="E48" i="4"/>
  <c r="D48" i="4"/>
  <c r="AB47" i="4"/>
  <c r="F47" i="4"/>
  <c r="C47" i="4"/>
  <c r="B47" i="4"/>
  <c r="E47" i="4"/>
  <c r="D47" i="4"/>
  <c r="C53" i="4"/>
  <c r="B53" i="4"/>
  <c r="F53" i="4"/>
  <c r="E53" i="4"/>
  <c r="D53" i="4"/>
  <c r="C52" i="4"/>
  <c r="E52" i="4"/>
  <c r="B52" i="4"/>
  <c r="F52" i="4"/>
  <c r="D52" i="4"/>
  <c r="E51" i="4"/>
  <c r="D51" i="4"/>
  <c r="C51" i="4"/>
  <c r="F51" i="4"/>
  <c r="B51" i="4"/>
  <c r="B50" i="4"/>
  <c r="D50" i="4"/>
  <c r="E50" i="4"/>
  <c r="F50" i="4"/>
  <c r="D49" i="4"/>
  <c r="AB52" i="4"/>
  <c r="AB53" i="4"/>
  <c r="AB50" i="4"/>
  <c r="AB51" i="4"/>
  <c r="AB48" i="4"/>
  <c r="F48" i="4"/>
  <c r="B36" i="4"/>
  <c r="AF42" i="4"/>
  <c r="K64" i="4"/>
  <c r="J64" i="4"/>
  <c r="I64" i="4"/>
  <c r="G64" i="4"/>
  <c r="H64" i="4"/>
  <c r="I65" i="4"/>
  <c r="K62" i="4"/>
  <c r="H73" i="4"/>
  <c r="J73" i="4"/>
  <c r="K83" i="4"/>
  <c r="J66" i="4"/>
  <c r="K66" i="4"/>
  <c r="K65" i="4"/>
  <c r="I82" i="4"/>
  <c r="G65" i="4"/>
  <c r="G82" i="4"/>
  <c r="H65" i="4"/>
  <c r="J82" i="4"/>
  <c r="K82" i="4"/>
  <c r="J65" i="4"/>
  <c r="I72" i="4"/>
  <c r="J72" i="4"/>
  <c r="H82" i="4"/>
  <c r="J62" i="4"/>
  <c r="H74" i="4"/>
  <c r="I73" i="4"/>
  <c r="G62" i="4"/>
  <c r="I74" i="4"/>
  <c r="K73" i="4"/>
  <c r="G73" i="4"/>
  <c r="G80" i="4"/>
  <c r="J70" i="4"/>
  <c r="AF43" i="4"/>
  <c r="C37" i="4"/>
  <c r="B110" i="4"/>
  <c r="B111" i="4"/>
  <c r="E111" i="4"/>
  <c r="AG31" i="4"/>
  <c r="L30" i="4"/>
  <c r="K92" i="4"/>
  <c r="K32" i="4"/>
  <c r="J94" i="4"/>
  <c r="K34" i="4"/>
  <c r="J96" i="4"/>
  <c r="J33" i="4"/>
  <c r="I95" i="4"/>
  <c r="K30" i="4"/>
  <c r="J92" i="4"/>
  <c r="J31" i="4"/>
  <c r="I93" i="4"/>
  <c r="K33" i="4"/>
  <c r="J95" i="4"/>
  <c r="L35" i="4"/>
  <c r="K97" i="4"/>
  <c r="L33" i="4"/>
  <c r="K95" i="4"/>
  <c r="J30" i="4"/>
  <c r="I92" i="4"/>
  <c r="L92" i="4"/>
  <c r="L31" i="4"/>
  <c r="K93" i="4"/>
  <c r="L29" i="4"/>
  <c r="K91" i="4"/>
  <c r="J35" i="4"/>
  <c r="I97" i="4"/>
  <c r="K35" i="4"/>
  <c r="J97" i="4"/>
  <c r="J32" i="4"/>
  <c r="I94" i="4"/>
  <c r="K31" i="4"/>
  <c r="J93" i="4"/>
  <c r="K29" i="4"/>
  <c r="J91" i="4"/>
  <c r="J29" i="4"/>
  <c r="I91" i="4"/>
  <c r="L91" i="4"/>
  <c r="L34" i="4"/>
  <c r="K96" i="4"/>
  <c r="L32" i="4"/>
  <c r="K94" i="4"/>
  <c r="J34" i="4"/>
  <c r="I96" i="4"/>
  <c r="L96" i="4"/>
  <c r="AB36" i="4"/>
  <c r="AD79" i="4"/>
  <c r="AL79" i="4"/>
  <c r="I79" i="4"/>
  <c r="BA6" i="4"/>
  <c r="AZ18" i="4"/>
  <c r="A44" i="4"/>
  <c r="F49" i="4"/>
  <c r="K79" i="4"/>
  <c r="AB49" i="4"/>
  <c r="B49" i="4"/>
  <c r="C49" i="4"/>
  <c r="H79" i="4"/>
  <c r="AB63" i="4"/>
  <c r="AD63" i="4"/>
  <c r="A63" i="4"/>
  <c r="AB71" i="4"/>
  <c r="E49" i="4"/>
  <c r="H69" i="4"/>
  <c r="K78" i="4"/>
  <c r="J78" i="4"/>
  <c r="J79" i="4"/>
  <c r="K69" i="4"/>
  <c r="I61" i="4"/>
  <c r="G72" i="4"/>
  <c r="I69" i="4"/>
  <c r="H72" i="4"/>
  <c r="I70" i="4"/>
  <c r="G78" i="4"/>
  <c r="G70" i="4"/>
  <c r="K72" i="4"/>
  <c r="G69" i="4"/>
  <c r="K70" i="4"/>
  <c r="H78" i="4"/>
  <c r="AD66" i="4"/>
  <c r="AL66" i="4"/>
  <c r="G66" i="4"/>
  <c r="H66" i="4"/>
  <c r="I77" i="4"/>
  <c r="K80" i="4"/>
  <c r="I62" i="4"/>
  <c r="J80" i="4"/>
  <c r="H75" i="4"/>
  <c r="K77" i="4"/>
  <c r="I80" i="4"/>
  <c r="J77" i="4"/>
  <c r="AD80" i="4"/>
  <c r="AE94" i="4"/>
  <c r="AM94" i="4"/>
  <c r="G77" i="4"/>
  <c r="G67" i="4"/>
  <c r="H77" i="4"/>
  <c r="H67" i="4"/>
  <c r="I67" i="4"/>
  <c r="AE96" i="4"/>
  <c r="AM96" i="4"/>
  <c r="A82" i="4"/>
  <c r="AL74" i="4"/>
  <c r="A74" i="4"/>
  <c r="AD96" i="4"/>
  <c r="AL96" i="4"/>
  <c r="AL62" i="4"/>
  <c r="AC92" i="4"/>
  <c r="AK92" i="4"/>
  <c r="A62" i="4"/>
  <c r="J74" i="4"/>
  <c r="H83" i="4"/>
  <c r="K74" i="4"/>
  <c r="I83" i="4"/>
  <c r="H70" i="4"/>
  <c r="I78" i="4"/>
  <c r="G81" i="4"/>
  <c r="J83" i="4"/>
  <c r="J67" i="4"/>
  <c r="G83" i="4"/>
  <c r="G74" i="4"/>
  <c r="K67" i="4"/>
  <c r="L64" i="4"/>
  <c r="AL81" i="4"/>
  <c r="AE95" i="4"/>
  <c r="AM95" i="4"/>
  <c r="A81" i="4"/>
  <c r="A61" i="4"/>
  <c r="AL61" i="4"/>
  <c r="AC91" i="4"/>
  <c r="AL73" i="4"/>
  <c r="AD95" i="4"/>
  <c r="AL95" i="4"/>
  <c r="A73" i="4"/>
  <c r="A65" i="4"/>
  <c r="AC95" i="4"/>
  <c r="AL65" i="4"/>
  <c r="AL67" i="4"/>
  <c r="AC97" i="4"/>
  <c r="A67" i="4"/>
  <c r="AC94" i="4"/>
  <c r="AL64" i="4"/>
  <c r="A64" i="4"/>
  <c r="A83" i="4"/>
  <c r="AE97" i="4"/>
  <c r="AM97" i="4"/>
  <c r="AL83" i="4"/>
  <c r="AE91" i="4"/>
  <c r="AM91" i="4"/>
  <c r="A77" i="4"/>
  <c r="AL77" i="4"/>
  <c r="AL70" i="4"/>
  <c r="AD92" i="4"/>
  <c r="AL92" i="4"/>
  <c r="A70" i="4"/>
  <c r="AL75" i="4"/>
  <c r="AD97" i="4"/>
  <c r="AL97" i="4"/>
  <c r="A75" i="4"/>
  <c r="AL69" i="4"/>
  <c r="AD91" i="4"/>
  <c r="AL91" i="4"/>
  <c r="A69" i="4"/>
  <c r="J61" i="4"/>
  <c r="H81" i="4"/>
  <c r="A78" i="4"/>
  <c r="I81" i="4"/>
  <c r="J81" i="4"/>
  <c r="AE92" i="4"/>
  <c r="AM92" i="4"/>
  <c r="H62" i="4"/>
  <c r="J69" i="4"/>
  <c r="AL82" i="4"/>
  <c r="K81" i="4"/>
  <c r="I75" i="4"/>
  <c r="A72" i="4"/>
  <c r="J75" i="4"/>
  <c r="AD94" i="4"/>
  <c r="AL94" i="4"/>
  <c r="K75" i="4"/>
  <c r="K61" i="4"/>
  <c r="G61" i="4"/>
  <c r="H61" i="4"/>
  <c r="G75" i="4"/>
  <c r="L65" i="4"/>
  <c r="M65" i="4"/>
  <c r="L73" i="4"/>
  <c r="M73" i="4"/>
  <c r="L82" i="4"/>
  <c r="M82" i="4"/>
  <c r="L78" i="4"/>
  <c r="M78" i="4"/>
  <c r="L66" i="4"/>
  <c r="M66" i="4"/>
  <c r="A66" i="4"/>
  <c r="L62" i="4"/>
  <c r="M62" i="4"/>
  <c r="AC96" i="4"/>
  <c r="AB96" i="4"/>
  <c r="L69" i="4"/>
  <c r="M69" i="4"/>
  <c r="A43" i="4"/>
  <c r="G63" i="4"/>
  <c r="AL63" i="4"/>
  <c r="AL68" i="4"/>
  <c r="J63" i="4"/>
  <c r="I63" i="4"/>
  <c r="A79" i="4"/>
  <c r="AE93" i="4"/>
  <c r="AM93" i="4"/>
  <c r="K63" i="4"/>
  <c r="AC93" i="4"/>
  <c r="AK93" i="4"/>
  <c r="L94" i="4"/>
  <c r="M64" i="4"/>
  <c r="L93" i="4"/>
  <c r="L97" i="4"/>
  <c r="L95" i="4"/>
  <c r="H63" i="4"/>
  <c r="G79" i="4"/>
  <c r="L79" i="4"/>
  <c r="M79" i="4"/>
  <c r="AD71" i="4"/>
  <c r="J71" i="4"/>
  <c r="K71" i="4"/>
  <c r="I71" i="4"/>
  <c r="G71" i="4"/>
  <c r="H71" i="4"/>
  <c r="L72" i="4"/>
  <c r="M72" i="4"/>
  <c r="L70" i="4"/>
  <c r="M70" i="4"/>
  <c r="L67" i="4"/>
  <c r="M67" i="4"/>
  <c r="L80" i="4"/>
  <c r="M80" i="4"/>
  <c r="L77" i="4"/>
  <c r="M77" i="4"/>
  <c r="L74" i="4"/>
  <c r="M74" i="4"/>
  <c r="AL80" i="4"/>
  <c r="AL84" i="4"/>
  <c r="AP74" i="4"/>
  <c r="A80" i="4"/>
  <c r="L83" i="4"/>
  <c r="M83" i="4"/>
  <c r="L81" i="4"/>
  <c r="M81" i="4"/>
  <c r="AK94" i="4"/>
  <c r="AB94" i="4"/>
  <c r="L75" i="4"/>
  <c r="M75" i="4"/>
  <c r="AB92" i="4"/>
  <c r="AB91" i="4"/>
  <c r="AK91" i="4"/>
  <c r="AK97" i="4"/>
  <c r="AB97" i="4"/>
  <c r="AK95" i="4"/>
  <c r="AB95" i="4"/>
  <c r="L61" i="4"/>
  <c r="M61" i="4"/>
  <c r="AK96" i="4"/>
  <c r="L63" i="4"/>
  <c r="M63" i="4"/>
  <c r="L98" i="4"/>
  <c r="E103" i="4"/>
  <c r="A71" i="4"/>
  <c r="AL71" i="4"/>
  <c r="AL76" i="4"/>
  <c r="AL85" i="4"/>
  <c r="AD93" i="4"/>
  <c r="L71" i="4"/>
  <c r="M71" i="4"/>
  <c r="AP73" i="4"/>
  <c r="AG95" i="4"/>
  <c r="A95" i="4"/>
  <c r="A97" i="4"/>
  <c r="AG97" i="4"/>
  <c r="A91" i="4"/>
  <c r="AG91" i="4"/>
  <c r="AN74" i="4"/>
  <c r="AN73" i="4"/>
  <c r="A92" i="4"/>
  <c r="AG92" i="4"/>
  <c r="A94" i="4"/>
  <c r="AG94" i="4"/>
  <c r="AG96" i="4"/>
  <c r="A96" i="4"/>
  <c r="M84" i="4"/>
  <c r="E101" i="4"/>
  <c r="E105" i="4"/>
  <c r="AO73" i="4"/>
  <c r="AO74" i="4"/>
  <c r="A87" i="4"/>
  <c r="AL93" i="4"/>
  <c r="AM98" i="4"/>
  <c r="AB93" i="4"/>
  <c r="E102" i="4"/>
  <c r="E104" i="4"/>
  <c r="E106" i="4"/>
  <c r="E112" i="4"/>
  <c r="A114" i="4"/>
  <c r="A93" i="4"/>
  <c r="AG93" i="4"/>
  <c r="AG98" i="4"/>
  <c r="G107" i="4"/>
  <c r="A99" i="4"/>
</calcChain>
</file>

<file path=xl/sharedStrings.xml><?xml version="1.0" encoding="utf-8"?>
<sst xmlns="http://schemas.openxmlformats.org/spreadsheetml/2006/main" count="17163" uniqueCount="451">
  <si>
    <t>Wheat</t>
  </si>
  <si>
    <t>Soybean</t>
  </si>
  <si>
    <t>Corn</t>
  </si>
  <si>
    <t>Oats</t>
  </si>
  <si>
    <t>Flax</t>
  </si>
  <si>
    <t>Canola</t>
  </si>
  <si>
    <t>Safflower</t>
  </si>
  <si>
    <t>Mustard</t>
  </si>
  <si>
    <t>Dry Peas</t>
  </si>
  <si>
    <t>Lentils</t>
  </si>
  <si>
    <t>Lg.Ckpea</t>
  </si>
  <si>
    <t>Sm.Ckpea</t>
  </si>
  <si>
    <t xml:space="preserve">Barley </t>
  </si>
  <si>
    <t>Sunflower</t>
  </si>
  <si>
    <t>Total</t>
  </si>
  <si>
    <t>MYA</t>
  </si>
  <si>
    <t>Wtd by</t>
  </si>
  <si>
    <t>Acres</t>
  </si>
  <si>
    <t>Farm 1</t>
  </si>
  <si>
    <t>Farm 2</t>
  </si>
  <si>
    <t>Farm 3</t>
  </si>
  <si>
    <t>MYA price</t>
  </si>
  <si>
    <t>Total Payment (Pmt Rate * Base Ac.*65%)</t>
  </si>
  <si>
    <t>Actual Revenue per Acre</t>
  </si>
  <si>
    <t>Benchmarck Revenue per Acre</t>
  </si>
  <si>
    <t>Your Farm Yields per Acre</t>
  </si>
  <si>
    <t>Revenue per Acre</t>
  </si>
  <si>
    <t>Olym. Avg</t>
  </si>
  <si>
    <t>5-year</t>
  </si>
  <si>
    <t xml:space="preserve">Wheat    (bu) </t>
  </si>
  <si>
    <t>Crop      (unit)</t>
  </si>
  <si>
    <t>Sunflow. (lb)</t>
  </si>
  <si>
    <t>Soybean (bu)</t>
  </si>
  <si>
    <t xml:space="preserve">Barley     (bu) </t>
  </si>
  <si>
    <t xml:space="preserve">Crop     </t>
  </si>
  <si>
    <t>Safflower(lb)</t>
  </si>
  <si>
    <t>Oats         (bu)</t>
  </si>
  <si>
    <t>Flax          (bu)</t>
  </si>
  <si>
    <t>Canola     (lb)</t>
  </si>
  <si>
    <t>Dry Peas  (lb)</t>
  </si>
  <si>
    <t>Lentils      (lb)</t>
  </si>
  <si>
    <t>Mustard   (lb)</t>
  </si>
  <si>
    <t>Lg.Ckpea (lb)</t>
  </si>
  <si>
    <t>Sm.Ckpea(lb)</t>
  </si>
  <si>
    <t>Sorghum(bu)</t>
  </si>
  <si>
    <t>Corn         (bu)</t>
  </si>
  <si>
    <t>Sorghum</t>
  </si>
  <si>
    <t xml:space="preserve"> Crop      (unit)</t>
  </si>
  <si>
    <t>&lt;note: don't delete this row of PRICES range, all cells have ="" entry to get blank cells</t>
  </si>
  <si>
    <t>Has Crop</t>
  </si>
  <si>
    <t>Bu=1</t>
  </si>
  <si>
    <t>Lb=2</t>
  </si>
  <si>
    <t>Has Acres</t>
  </si>
  <si>
    <t>Entry=1</t>
  </si>
  <si>
    <t>Has Crop &amp; Acres</t>
  </si>
  <si>
    <t xml:space="preserve"> - - - - - - - - - - - - - - - - - - - - - - - - - - -</t>
  </si>
  <si>
    <t xml:space="preserve"> - - - - - - - - - - - - - - - -</t>
  </si>
  <si>
    <t xml:space="preserve">  - - - - - - - - - - - - - - - - - - - - - - - -</t>
  </si>
  <si>
    <t>&lt;= means reference price is shown.</t>
  </si>
  <si>
    <t>Developed by: Andrew Swenson, Department of Agribusiness and Applied Economics</t>
  </si>
  <si>
    <t xml:space="preserve">   Version</t>
  </si>
  <si>
    <t>*Enter a name or FSA number for each farm enrolled in ARC-IC</t>
  </si>
  <si>
    <t>Farm3</t>
  </si>
  <si>
    <t>Any FarmAc</t>
  </si>
  <si>
    <t>of Meas.</t>
  </si>
  <si>
    <t>YourShare</t>
  </si>
  <si>
    <t>Total Acres</t>
  </si>
  <si>
    <t>Crop Ac.</t>
  </si>
  <si>
    <t>Actual Revenue Weighted by Crop Acres</t>
  </si>
  <si>
    <t xml:space="preserve"> Operator name</t>
  </si>
  <si>
    <t xml:space="preserve"> ARC-IC Farm</t>
  </si>
  <si>
    <t xml:space="preserve"> Total Crop land by Farm</t>
  </si>
  <si>
    <t xml:space="preserve"> Total Base Ac. by Farm**</t>
  </si>
  <si>
    <t xml:space="preserve"> Benchmark Revenue per Acre</t>
  </si>
  <si>
    <t xml:space="preserve"> Revenue Guarantee (86% of Benchmark)</t>
  </si>
  <si>
    <t xml:space="preserve"> Actual Revenue per Acre</t>
  </si>
  <si>
    <t xml:space="preserve"> Revenue Guarantee - Actual Revenue</t>
  </si>
  <si>
    <t xml:space="preserve"> Maximum Payment (Benchmark Rev.*10%)</t>
  </si>
  <si>
    <t xml:space="preserve"> Payment Rate</t>
  </si>
  <si>
    <t xml:space="preserve"> Base Acres:</t>
  </si>
  <si>
    <t>1=bu, 2=lb</t>
  </si>
  <si>
    <t>Show crop name &amp;</t>
  </si>
  <si>
    <t xml:space="preserve">unit </t>
  </si>
  <si>
    <t>Farm has ID</t>
  </si>
  <si>
    <t>Preliminary price</t>
  </si>
  <si>
    <t>any farm</t>
  </si>
  <si>
    <t>crop</t>
  </si>
  <si>
    <t>selected?</t>
  </si>
  <si>
    <t xml:space="preserve">      - - - - - - - - - Has acreage - - - - - - - - -</t>
  </si>
  <si>
    <t>w/o crop</t>
  </si>
  <si>
    <t>selected</t>
  </si>
  <si>
    <t>err if acreage</t>
  </si>
  <si>
    <t>Yield entered</t>
  </si>
  <si>
    <t>[formatting]</t>
  </si>
  <si>
    <t xml:space="preserve">highlight cells </t>
  </si>
  <si>
    <t>that need Yld</t>
  </si>
  <si>
    <t>All five</t>
  </si>
  <si>
    <t>Years?</t>
  </si>
  <si>
    <t>Incomplete</t>
  </si>
  <si>
    <t>Yld Entry</t>
  </si>
  <si>
    <t xml:space="preserve">Error =1 </t>
  </si>
  <si>
    <t xml:space="preserve">       1 triggers err message ==&gt;</t>
  </si>
  <si>
    <t>entered</t>
  </si>
  <si>
    <t>Err = 1</t>
  </si>
  <si>
    <t>missing</t>
  </si>
  <si>
    <t>any farm has</t>
  </si>
  <si>
    <t xml:space="preserve">         1 triggers err message =&gt;</t>
  </si>
  <si>
    <t>farm</t>
  </si>
  <si>
    <t>exceeds=1</t>
  </si>
  <si>
    <t>Planted acreage exceeds farm crop land</t>
  </si>
  <si>
    <t>Acreage check.  Base exceeds crop land</t>
  </si>
  <si>
    <t>Farm yields missing</t>
  </si>
  <si>
    <t>Error message</t>
  </si>
  <si>
    <t>1=crop with preliminary 2013 price</t>
  </si>
  <si>
    <t>&lt;= 1 means missing yields</t>
  </si>
  <si>
    <t xml:space="preserve">    1=incomplete yld any farm</t>
  </si>
  <si>
    <t>&lt;= farm missing yields</t>
  </si>
  <si>
    <t xml:space="preserve">   Farm</t>
  </si>
  <si>
    <t xml:space="preserve">   Base Acres</t>
  </si>
  <si>
    <t xml:space="preserve">   Wted Share</t>
  </si>
  <si>
    <t xml:space="preserve">   Your Base</t>
  </si>
  <si>
    <t xml:space="preserve"> Farm Identification*</t>
  </si>
  <si>
    <r>
      <t xml:space="preserve">**Total base acres </t>
    </r>
    <r>
      <rPr>
        <u/>
        <sz val="10"/>
        <color theme="1"/>
        <rFont val="Calibri"/>
        <family val="2"/>
        <scheme val="minor"/>
      </rPr>
      <t>must be entered</t>
    </r>
    <r>
      <rPr>
        <sz val="10"/>
        <color theme="1"/>
        <rFont val="Calibri"/>
        <family val="2"/>
        <scheme val="minor"/>
      </rPr>
      <t xml:space="preserve"> for each farm enrolled in ARC-IC</t>
    </r>
  </si>
  <si>
    <t>Table 1.  Operator Name and ARC-IC Farm Information</t>
  </si>
  <si>
    <t>- NDSU and its entities makes no warranties, either expressed or implied, concerning this program -</t>
  </si>
  <si>
    <t>to trigger footnote on A54</t>
  </si>
  <si>
    <t>Acres*</t>
  </si>
  <si>
    <t>Share**</t>
  </si>
  <si>
    <t>Weighting Factors***</t>
  </si>
  <si>
    <t>Wtd Avg % Share****</t>
  </si>
  <si>
    <t>**Enter your percent share of production that is stated on the FSA-578 form.</t>
  </si>
  <si>
    <t xml:space="preserve">***Each crop, by farm, will have a weighting factor which is used to calculate the weighted average benchmark and actual revenue per acre.  It is a farm's </t>
  </si>
  <si>
    <t>****"Wtd Avg % Share" is used in Table 6. ARC-IC Analysis Summary to determine the operators share of total base to receive ARC-IC payments.</t>
  </si>
  <si>
    <t xml:space="preserve">     planted acreage of each crop times the operators share divided by total amount of operator's share for all crops and farms (cell I36).</t>
  </si>
  <si>
    <t>Selected</t>
  </si>
  <si>
    <t>Check for Duplicative Crop Selection</t>
  </si>
  <si>
    <t>1=Error</t>
  </si>
  <si>
    <t>Err msg</t>
  </si>
  <si>
    <t>1=crop selected more than once (checks each cell AS3..AS17)</t>
  </si>
  <si>
    <t>Times Crop</t>
  </si>
  <si>
    <t>&lt;=old 2014 FB.  Now not used</t>
  </si>
  <si>
    <t>cells AI1-AI17 was used for old 2014 FB not used now</t>
  </si>
  <si>
    <t>Barley</t>
  </si>
  <si>
    <t>County</t>
  </si>
  <si>
    <t>Adams ND</t>
  </si>
  <si>
    <t>Barnes ND</t>
  </si>
  <si>
    <t>Benson ND</t>
  </si>
  <si>
    <t>Billings ND</t>
  </si>
  <si>
    <t>Bottineau ND</t>
  </si>
  <si>
    <t>Bowman ND</t>
  </si>
  <si>
    <t>Burke ND</t>
  </si>
  <si>
    <t>Burleigh ND</t>
  </si>
  <si>
    <t>Cass ND</t>
  </si>
  <si>
    <t>Cavalier ND</t>
  </si>
  <si>
    <t>Dickey ND</t>
  </si>
  <si>
    <t>Divide ND</t>
  </si>
  <si>
    <t>Dunn ND</t>
  </si>
  <si>
    <t>Eddy ND</t>
  </si>
  <si>
    <t>Emmons ND</t>
  </si>
  <si>
    <t>Foster ND</t>
  </si>
  <si>
    <t>Golden Valley ND</t>
  </si>
  <si>
    <t>Grand Forks ND</t>
  </si>
  <si>
    <t>Grant ND</t>
  </si>
  <si>
    <t>Griggs ND</t>
  </si>
  <si>
    <t>Hettinger ND</t>
  </si>
  <si>
    <t>Kidder ND</t>
  </si>
  <si>
    <t>La Moure ND</t>
  </si>
  <si>
    <t>Logan ND</t>
  </si>
  <si>
    <t>McHenry ND</t>
  </si>
  <si>
    <t>McIntosh ND</t>
  </si>
  <si>
    <t>McKenzie ND</t>
  </si>
  <si>
    <t>McLean ND</t>
  </si>
  <si>
    <t>Mercer ND</t>
  </si>
  <si>
    <t>Morton ND</t>
  </si>
  <si>
    <t>Mountrail ND</t>
  </si>
  <si>
    <t>Nelson ND</t>
  </si>
  <si>
    <t>Oliver ND</t>
  </si>
  <si>
    <t>Pembina ND</t>
  </si>
  <si>
    <t>Pierce ND</t>
  </si>
  <si>
    <t>Ramsey ND</t>
  </si>
  <si>
    <t>Ransom ND</t>
  </si>
  <si>
    <t>Renville ND</t>
  </si>
  <si>
    <t>Richland ND</t>
  </si>
  <si>
    <t>Rolette ND</t>
  </si>
  <si>
    <t>Sargent ND</t>
  </si>
  <si>
    <t>Sheridan ND</t>
  </si>
  <si>
    <t>Sioux ND</t>
  </si>
  <si>
    <t>Slope ND</t>
  </si>
  <si>
    <t>Stark ND</t>
  </si>
  <si>
    <t>Steele ND</t>
  </si>
  <si>
    <t>Stutsman ND</t>
  </si>
  <si>
    <t>Towner ND</t>
  </si>
  <si>
    <t>Traill ND</t>
  </si>
  <si>
    <t>Walsh ND</t>
  </si>
  <si>
    <t>Ward ND</t>
  </si>
  <si>
    <t>Wells ND</t>
  </si>
  <si>
    <t>Williams ND</t>
  </si>
  <si>
    <t>Aitkin MN</t>
  </si>
  <si>
    <t>Anoka MN</t>
  </si>
  <si>
    <t>Becker MN</t>
  </si>
  <si>
    <t>Beltrami MN</t>
  </si>
  <si>
    <t>Benton MN</t>
  </si>
  <si>
    <t>Big Stone MN</t>
  </si>
  <si>
    <t>Blue Earth MN</t>
  </si>
  <si>
    <t>Brown MN</t>
  </si>
  <si>
    <t>Carlton MN</t>
  </si>
  <si>
    <t>Carver MN</t>
  </si>
  <si>
    <t>Cass MN</t>
  </si>
  <si>
    <t>Chippewa MN</t>
  </si>
  <si>
    <t>Chisago MN</t>
  </si>
  <si>
    <t>Clay MN</t>
  </si>
  <si>
    <t>Clearwater MN</t>
  </si>
  <si>
    <t>Cottonwood MN</t>
  </si>
  <si>
    <t>Crow Wing MN</t>
  </si>
  <si>
    <t>Dakota MN</t>
  </si>
  <si>
    <t>Dodge MN</t>
  </si>
  <si>
    <t>Douglas MN</t>
  </si>
  <si>
    <t>East Otter Tail MN</t>
  </si>
  <si>
    <t>East Polk MN</t>
  </si>
  <si>
    <t>Faribault MN</t>
  </si>
  <si>
    <t>Fillmore MN</t>
  </si>
  <si>
    <t>Freeborn MN</t>
  </si>
  <si>
    <t>Goodhue MN</t>
  </si>
  <si>
    <t>Grant MN</t>
  </si>
  <si>
    <t>Hennepin MN</t>
  </si>
  <si>
    <t>Houston MN</t>
  </si>
  <si>
    <t>Hubbard MN</t>
  </si>
  <si>
    <t>Isanti MN</t>
  </si>
  <si>
    <t>Itasca MN</t>
  </si>
  <si>
    <t>Jackson MN</t>
  </si>
  <si>
    <t>Kanabec MN</t>
  </si>
  <si>
    <t>Kandiyohi MN</t>
  </si>
  <si>
    <t>Kittson MN</t>
  </si>
  <si>
    <t>Koochiching MN</t>
  </si>
  <si>
    <t>Lac qui Parle MN</t>
  </si>
  <si>
    <t>Lake of the Woods MN</t>
  </si>
  <si>
    <t>Le Sueur MN</t>
  </si>
  <si>
    <t>Lincoln MN</t>
  </si>
  <si>
    <t>Lyon MN</t>
  </si>
  <si>
    <t>Mahnomen MN</t>
  </si>
  <si>
    <t>Marshall MN</t>
  </si>
  <si>
    <t>Martin MN</t>
  </si>
  <si>
    <t>McLeod MN</t>
  </si>
  <si>
    <t>Meeker MN</t>
  </si>
  <si>
    <t>Mille Lacs MN</t>
  </si>
  <si>
    <t>Morrison MN</t>
  </si>
  <si>
    <t>Mower MN</t>
  </si>
  <si>
    <t>Murray MN</t>
  </si>
  <si>
    <t>Nicollet MN</t>
  </si>
  <si>
    <t>Nobles MN</t>
  </si>
  <si>
    <t>Norman MN</t>
  </si>
  <si>
    <t>North St. Louis MN</t>
  </si>
  <si>
    <t>Olmsted MN</t>
  </si>
  <si>
    <t>Pennington MN</t>
  </si>
  <si>
    <t>Pine MN</t>
  </si>
  <si>
    <t>Pipestone MN</t>
  </si>
  <si>
    <t>Pope MN</t>
  </si>
  <si>
    <t>Red Lake MN</t>
  </si>
  <si>
    <t>Redwood MN</t>
  </si>
  <si>
    <t>Renville MN</t>
  </si>
  <si>
    <t>Rice MN</t>
  </si>
  <si>
    <t>Rock MN</t>
  </si>
  <si>
    <t>Roseau MN</t>
  </si>
  <si>
    <t>Scott MN</t>
  </si>
  <si>
    <t>Sherburne MN</t>
  </si>
  <si>
    <t>Sibley MN</t>
  </si>
  <si>
    <t>South St. Louis MN</t>
  </si>
  <si>
    <t>Stearns MN</t>
  </si>
  <si>
    <t>Steele MN</t>
  </si>
  <si>
    <t>Stevens MN</t>
  </si>
  <si>
    <t>Swift MN</t>
  </si>
  <si>
    <t>Todd MN</t>
  </si>
  <si>
    <t>Traverse MN</t>
  </si>
  <si>
    <t>Wabasha MN</t>
  </si>
  <si>
    <t>Wadena MN</t>
  </si>
  <si>
    <t>Waseca MN</t>
  </si>
  <si>
    <t>Washington MN</t>
  </si>
  <si>
    <t>Watonwan MN</t>
  </si>
  <si>
    <t>West Otter Tail MN</t>
  </si>
  <si>
    <t>West Polk MN</t>
  </si>
  <si>
    <t>Wilkin MN</t>
  </si>
  <si>
    <t>Winona MN</t>
  </si>
  <si>
    <t>Wright MN</t>
  </si>
  <si>
    <t>Yellow Medicine MN</t>
  </si>
  <si>
    <t xml:space="preserve">Farm Bill.  If ARC-IC is chosen it applies to the entire FSA farm. All FSA farms, within a state, which are enrolled in ARC-IC by a producer are </t>
  </si>
  <si>
    <t xml:space="preserve">This program is an education tool to help producers evaluate the Agricultural Risk Coverage–Individual Coverage (ARC-IC) option of the 2018 </t>
  </si>
  <si>
    <t>combined for payment calculation. The per acre payment rate is determined by the weighted average revenue guarantee and actual revenue of</t>
  </si>
  <si>
    <t>yellow colored cells under Tables 4 and 5; do not make entries using cut, or copy, and paste.  Read table footnotes for instructions.</t>
  </si>
  <si>
    <t>Beaverhead MT</t>
  </si>
  <si>
    <t>Big Horn MT</t>
  </si>
  <si>
    <t>Blaine MT</t>
  </si>
  <si>
    <t>Broadwater MT</t>
  </si>
  <si>
    <t>Carbon MT</t>
  </si>
  <si>
    <t>Carter MT</t>
  </si>
  <si>
    <t>Cascade MT</t>
  </si>
  <si>
    <t>Chouteau MT</t>
  </si>
  <si>
    <t>Custer MT</t>
  </si>
  <si>
    <t>Daniels MT</t>
  </si>
  <si>
    <t>Dawson MT</t>
  </si>
  <si>
    <t>Fallon MT</t>
  </si>
  <si>
    <t>Fergus MT</t>
  </si>
  <si>
    <t>Flathead MT</t>
  </si>
  <si>
    <t>Gallatin MT</t>
  </si>
  <si>
    <t>Garfield MT</t>
  </si>
  <si>
    <t>Glacier MT</t>
  </si>
  <si>
    <t>Golden Valley MT</t>
  </si>
  <si>
    <t>Granite MT</t>
  </si>
  <si>
    <t>Hill MT</t>
  </si>
  <si>
    <t>Jefferson MT</t>
  </si>
  <si>
    <t>Judith Basin MT</t>
  </si>
  <si>
    <t>Lake MT</t>
  </si>
  <si>
    <t>Lewis and Clark MT</t>
  </si>
  <si>
    <t>Liberty MT</t>
  </si>
  <si>
    <t>Madison MT</t>
  </si>
  <si>
    <t>McCone MT</t>
  </si>
  <si>
    <t>Meagher MT</t>
  </si>
  <si>
    <t>Missoula MT</t>
  </si>
  <si>
    <t>Musselshell MT</t>
  </si>
  <si>
    <t>Park MT</t>
  </si>
  <si>
    <t>Petroleum MT</t>
  </si>
  <si>
    <t>Phillips MT</t>
  </si>
  <si>
    <t>Pondera MT</t>
  </si>
  <si>
    <t>Powder River MT</t>
  </si>
  <si>
    <t>Powell MT</t>
  </si>
  <si>
    <t>Prairie MT</t>
  </si>
  <si>
    <t>Ravalli MT</t>
  </si>
  <si>
    <t>Richland MT</t>
  </si>
  <si>
    <t>Roosevelt MT</t>
  </si>
  <si>
    <t>Rosebud MT</t>
  </si>
  <si>
    <t>Sanders MT</t>
  </si>
  <si>
    <t>Sheridan MT</t>
  </si>
  <si>
    <t>Stillwater MT</t>
  </si>
  <si>
    <t>Sweet Grass MT</t>
  </si>
  <si>
    <t>Teton MT</t>
  </si>
  <si>
    <t>Toole MT</t>
  </si>
  <si>
    <t>Treasure MT</t>
  </si>
  <si>
    <t>Valley MT</t>
  </si>
  <si>
    <t>Wheatland MT</t>
  </si>
  <si>
    <t>Wibaux MT</t>
  </si>
  <si>
    <t>Yellowstone MT</t>
  </si>
  <si>
    <t>Aurora SD</t>
  </si>
  <si>
    <t>Beadle SD</t>
  </si>
  <si>
    <t>Bennett SD</t>
  </si>
  <si>
    <t>Bon Homme SD</t>
  </si>
  <si>
    <t>Brookings SD</t>
  </si>
  <si>
    <t>Brown SD</t>
  </si>
  <si>
    <t>Brule SD</t>
  </si>
  <si>
    <t>Buffalo SD</t>
  </si>
  <si>
    <t>Butte SD</t>
  </si>
  <si>
    <t>Campbell SD</t>
  </si>
  <si>
    <t>Charles Mix SD</t>
  </si>
  <si>
    <t>Clark SD</t>
  </si>
  <si>
    <t>Clay SD</t>
  </si>
  <si>
    <t>Codington SD</t>
  </si>
  <si>
    <t>Corson SD</t>
  </si>
  <si>
    <t>Custer SD</t>
  </si>
  <si>
    <t>Davison SD</t>
  </si>
  <si>
    <t>Day SD</t>
  </si>
  <si>
    <t>Deuel SD</t>
  </si>
  <si>
    <t>Dewey SD</t>
  </si>
  <si>
    <t>Douglas SD</t>
  </si>
  <si>
    <t>Edmunds SD</t>
  </si>
  <si>
    <t>Fall River SD</t>
  </si>
  <si>
    <t>Faulk SD</t>
  </si>
  <si>
    <t>Grant SD</t>
  </si>
  <si>
    <t>Gregory SD</t>
  </si>
  <si>
    <t>Haakon SD</t>
  </si>
  <si>
    <t>Hamlin SD</t>
  </si>
  <si>
    <t>Hand SD</t>
  </si>
  <si>
    <t>Hanson SD</t>
  </si>
  <si>
    <t>Harding SD</t>
  </si>
  <si>
    <t>Hughes SD</t>
  </si>
  <si>
    <t>Hutchinson SD</t>
  </si>
  <si>
    <t>Hyde SD</t>
  </si>
  <si>
    <t>Jackson SD</t>
  </si>
  <si>
    <t>Jerauld SD</t>
  </si>
  <si>
    <t>Jones SD</t>
  </si>
  <si>
    <t>Kingsbury SD</t>
  </si>
  <si>
    <t>Lake SD</t>
  </si>
  <si>
    <t>Lawrence SD</t>
  </si>
  <si>
    <t>Lincoln SD</t>
  </si>
  <si>
    <t>Lyman SD</t>
  </si>
  <si>
    <t>Marshall SD</t>
  </si>
  <si>
    <t>Mccook SD</t>
  </si>
  <si>
    <t>Mcpherson SD</t>
  </si>
  <si>
    <t>Meade SD</t>
  </si>
  <si>
    <t>Mellette SD</t>
  </si>
  <si>
    <t>Miner SD</t>
  </si>
  <si>
    <t>Minnehaha SD</t>
  </si>
  <si>
    <t>Moody SD</t>
  </si>
  <si>
    <t>Oglala Lakota SD</t>
  </si>
  <si>
    <t>Pennington SD</t>
  </si>
  <si>
    <t>Perkins SD</t>
  </si>
  <si>
    <t>Potter SD</t>
  </si>
  <si>
    <t>Roberts SD</t>
  </si>
  <si>
    <t>Sanborn SD</t>
  </si>
  <si>
    <t>Spink SD</t>
  </si>
  <si>
    <t>Stanley SD</t>
  </si>
  <si>
    <t>Sully SD</t>
  </si>
  <si>
    <t>Todd SD</t>
  </si>
  <si>
    <t>Tripp SD</t>
  </si>
  <si>
    <t>Turner SD</t>
  </si>
  <si>
    <t>Union SD</t>
  </si>
  <si>
    <t>Walworth SD</t>
  </si>
  <si>
    <t>Yankton SD</t>
  </si>
  <si>
    <t>Ziebach SD</t>
  </si>
  <si>
    <r>
      <t xml:space="preserve">base acres of ARC-IC enrolled FSA farms. </t>
    </r>
    <r>
      <rPr>
        <b/>
        <i/>
        <sz val="10"/>
        <color rgb="FF000000"/>
        <rFont val="Arial"/>
        <family val="2"/>
      </rPr>
      <t>This decision aid is limited to a maximum of three FSA farms enrolled in ARC-IC by an operator</t>
    </r>
  </si>
  <si>
    <t>Higher of Trend Adjusted County Yield and 80% of T-Yield, for Non-Irrigated ND, MN, MT and SD.  (to be entered in Table 4 for years the crop was not grown)</t>
  </si>
  <si>
    <t>80% of County T-yield for Non-Irrigated ND, MN, MT and SD (only enter in Table 4 when it is higher than the farm yield in the year a crop was grown)</t>
  </si>
  <si>
    <t>Crop</t>
  </si>
  <si>
    <t>Units</t>
  </si>
  <si>
    <t>bu</t>
  </si>
  <si>
    <t>lb</t>
  </si>
  <si>
    <t>Projected</t>
  </si>
  <si>
    <t>MYA Price</t>
  </si>
  <si>
    <t>Updated by: Ron Haugen, Department of Agribusiness and Applied Economics</t>
  </si>
  <si>
    <t>*</t>
  </si>
  <si>
    <t>Table 3.  Higher of National Average Marketing Year Price (MYA) or Reference Price</t>
  </si>
  <si>
    <t>INPUT CELLS ARE YELLOW</t>
  </si>
  <si>
    <t/>
  </si>
  <si>
    <t>1=crop with ????   &lt;=update when final prices are known</t>
  </si>
  <si>
    <t>NDSU Extension</t>
  </si>
  <si>
    <t>https://www.ndsu.edu/agriculture/ag-hub/ag-topics/farm-management</t>
  </si>
  <si>
    <t>*The displayed prices are used in calculation of 2024 Benchmark Revenue.</t>
  </si>
  <si>
    <r>
      <t xml:space="preserve">*Make entries in yellow highlighted cells. </t>
    </r>
    <r>
      <rPr>
        <u/>
        <sz val="10"/>
        <color theme="1"/>
        <rFont val="Calibri"/>
        <family val="2"/>
        <scheme val="minor"/>
      </rPr>
      <t>Use correct unit of measure</t>
    </r>
    <r>
      <rPr>
        <sz val="10"/>
        <color theme="1"/>
        <rFont val="Calibri"/>
        <family val="2"/>
        <scheme val="minor"/>
      </rPr>
      <t xml:space="preserve">. See [Projected 2024 MYA Prices]. </t>
    </r>
  </si>
  <si>
    <t>Website:</t>
  </si>
  <si>
    <t xml:space="preserve">Tabs are for information and show only non-irrigated yields. </t>
  </si>
  <si>
    <t>FSA 1000</t>
  </si>
  <si>
    <t xml:space="preserve"> 25.02.18</t>
  </si>
  <si>
    <t>ARC-IC Calculator for 2025</t>
  </si>
  <si>
    <t>program crops (covered commodities) grown in 2025 on the farms enrolled in ARC-IC. Total payment is payment rate multiplied by 65% of total</t>
  </si>
  <si>
    <t xml:space="preserve">and only provides analysis for 2025. In Table 1, identify ARC-IC enrolled farms and their total crop land and base acres. Initially, it is recommended </t>
  </si>
  <si>
    <t>to only consider one farm.  In Table 2, identify 2025 plantings of program crops and operator’s share of production.  Entries are required in all</t>
  </si>
  <si>
    <t xml:space="preserve">Table 2.  Enter Your 2025 Planted Crop Acres and Share of Production, by Farm </t>
  </si>
  <si>
    <r>
      <t xml:space="preserve">*Prevented planted (PP) acres are </t>
    </r>
    <r>
      <rPr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entered </t>
    </r>
    <r>
      <rPr>
        <u/>
        <sz val="10"/>
        <color theme="1"/>
        <rFont val="Calibri"/>
        <family val="2"/>
        <scheme val="minor"/>
      </rPr>
      <t>UNLESS</t>
    </r>
    <r>
      <rPr>
        <sz val="10"/>
        <color theme="1"/>
        <rFont val="Calibri"/>
        <family val="2"/>
        <scheme val="minor"/>
      </rPr>
      <t xml:space="preserve"> ARC-IC farms are 100% PP of covered commodities, then enter PP acres and 0 for 2025 year yield. </t>
    </r>
  </si>
  <si>
    <t>Table 4.  Enter Farm Yields for Each Year, 2019-2023, for Covered Commodities Planted in 2025 on a ARC-IC Farm, to Determine Benchmark Revenue*</t>
  </si>
  <si>
    <t xml:space="preserve">*Entries must be made in all years 2019-2023 for any program crop planted in 2024. (cells highlighted in yellow)  </t>
  </si>
  <si>
    <r>
      <t xml:space="preserve"> Enter the higher of actual farm yield or 80% of county T-Yield in years 2019 through 2023 </t>
    </r>
    <r>
      <rPr>
        <u/>
        <sz val="10"/>
        <color theme="1"/>
        <rFont val="Calibri"/>
        <family val="2"/>
        <scheme val="minor"/>
      </rPr>
      <t>when the crop was grown</t>
    </r>
    <r>
      <rPr>
        <sz val="10"/>
        <color theme="1"/>
        <rFont val="Calibri"/>
        <family val="2"/>
        <scheme val="minor"/>
      </rPr>
      <t xml:space="preserve">. </t>
    </r>
  </si>
  <si>
    <r>
      <t xml:space="preserve"> For years, 2019-2023, in which the </t>
    </r>
    <r>
      <rPr>
        <u/>
        <sz val="10"/>
        <color theme="1"/>
        <rFont val="Calibri"/>
        <family val="2"/>
        <scheme val="minor"/>
      </rPr>
      <t>crop was not grown</t>
    </r>
    <r>
      <rPr>
        <sz val="10"/>
        <color theme="1"/>
        <rFont val="Calibri"/>
        <family val="2"/>
        <scheme val="minor"/>
      </rPr>
      <t>, enter higher of the year's county average trend adjusted yield or 80% co. T-yield.  (See yield tabs at bottom.)</t>
    </r>
  </si>
  <si>
    <t>Table 5.  Enter 2025 MYA Price and 2025 Actual Farm Yields per Planted Acre to Calculate Actual Revenue per Acre*</t>
  </si>
  <si>
    <t>2025 Yields per Acre</t>
  </si>
  <si>
    <t>2025 Actual Revenue per Acre</t>
  </si>
  <si>
    <r>
      <t xml:space="preserve">Table 6.  </t>
    </r>
    <r>
      <rPr>
        <b/>
        <sz val="11"/>
        <color theme="1"/>
        <rFont val="Calibri"/>
        <family val="2"/>
        <scheme val="minor"/>
      </rPr>
      <t>ARC-IC Analysis Summary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for 2025*</t>
    </r>
  </si>
  <si>
    <t>*It is assumed 2025 FAV plantings were less than non-base + 35% of base acres.</t>
  </si>
  <si>
    <t>Updated with FSA yield data dated  1-6-25</t>
  </si>
  <si>
    <t>2025 Yield Entered</t>
  </si>
  <si>
    <t>Err=1, 2025 Yield Missing</t>
  </si>
  <si>
    <t>2025 MYA</t>
  </si>
  <si>
    <t>2025 Nat'l</t>
  </si>
  <si>
    <t>Projected 2025 Marketing Year Average (MYA) Prices, These prices are used as a guide, you can enter your own estimate.</t>
  </si>
  <si>
    <t>Joe Farmer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</si>
</sst>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.0_);_(* \(#,##0.0\);_(* &quot;-&quot;?_);_(@_)"/>
    <numFmt numFmtId="166" formatCode="0.0000"/>
    <numFmt numFmtId="167" formatCode="_(* #,##0.0000_);_(* \(#,##0.0000\);_(* &quot;-&quot;????_);_(@_)"/>
    <numFmt numFmtId="168" formatCode="0.0%"/>
    <numFmt numFmtId="169" formatCode="0.000"/>
    <numFmt numFmtId="170" formatCode="&quot;$&quot;#,##0.00"/>
    <numFmt numFmtId="171" formatCode="&quot;$&quot;#,##0.000"/>
    <numFmt numFmtId="172" formatCode="&quot;$&quot;#,##0.0000"/>
    <numFmt numFmtId="173" formatCode="#,##0.000_);[Red]\(#,##0.000\)"/>
    <numFmt numFmtId="174" formatCode="#,##0.0000_);[Red]\(#,##0.0000\)"/>
  </numFmts>
  <fonts count="2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FFCC"/>
      <name val="Calibri"/>
      <family val="2"/>
      <scheme val="minor"/>
    </font>
    <font>
      <i/>
      <sz val="11"/>
      <color rgb="FFFF33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rgb="FF000000"/>
      <name val="Arial"/>
      <family val="2"/>
    </font>
    <font>
      <sz val="11"/>
      <color theme="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24" fillId="0" borderId="0"/>
    <xf numFmtId="0" fontId="25" fillId="0" borderId="0"/>
  </cellStyleXfs>
  <cellXfs count="495">
    <xf numFmtId="0" fontId="0" fillId="0" borderId="0" xfId="0"/>
    <xf numFmtId="0" fontId="0" fillId="0" borderId="0" xfId="0" applyBorder="1"/>
    <xf numFmtId="0" fontId="0" fillId="2" borderId="22" xfId="0" applyFill="1" applyBorder="1" applyAlignment="1">
      <alignment horizontal="center"/>
    </xf>
    <xf numFmtId="0" fontId="0" fillId="0" borderId="43" xfId="0" applyBorder="1"/>
    <xf numFmtId="0" fontId="0" fillId="0" borderId="42" xfId="0" applyBorder="1"/>
    <xf numFmtId="0" fontId="0" fillId="0" borderId="0" xfId="0" quotePrefix="1"/>
    <xf numFmtId="0" fontId="0" fillId="0" borderId="33" xfId="0" applyBorder="1"/>
    <xf numFmtId="0" fontId="0" fillId="2" borderId="43" xfId="0" applyFill="1" applyBorder="1"/>
    <xf numFmtId="0" fontId="0" fillId="0" borderId="32" xfId="0" applyBorder="1"/>
    <xf numFmtId="0" fontId="0" fillId="2" borderId="41" xfId="0" applyFill="1" applyBorder="1"/>
    <xf numFmtId="0" fontId="0" fillId="0" borderId="2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28" xfId="0" quotePrefix="1" applyBorder="1"/>
    <xf numFmtId="166" fontId="0" fillId="0" borderId="31" xfId="0" applyNumberFormat="1" applyFont="1" applyFill="1" applyBorder="1"/>
    <xf numFmtId="0" fontId="0" fillId="0" borderId="44" xfId="0" applyNumberFormat="1" applyFont="1" applyFill="1" applyBorder="1"/>
    <xf numFmtId="0" fontId="0" fillId="3" borderId="28" xfId="0" applyFill="1" applyBorder="1" applyAlignment="1" applyProtection="1">
      <alignment horizontal="center"/>
      <protection locked="0"/>
    </xf>
    <xf numFmtId="0" fontId="0" fillId="3" borderId="29" xfId="0" applyFill="1" applyBorder="1" applyProtection="1">
      <protection locked="0"/>
    </xf>
    <xf numFmtId="0" fontId="0" fillId="3" borderId="37" xfId="0" applyFill="1" applyBorder="1" applyAlignment="1" applyProtection="1">
      <alignment horizontal="center"/>
      <protection locked="0"/>
    </xf>
    <xf numFmtId="0" fontId="0" fillId="0" borderId="39" xfId="0" quotePrefix="1" applyBorder="1"/>
    <xf numFmtId="0" fontId="0" fillId="2" borderId="46" xfId="0" quotePrefix="1" applyNumberFormat="1" applyFill="1" applyBorder="1"/>
    <xf numFmtId="0" fontId="0" fillId="2" borderId="16" xfId="0" quotePrefix="1" applyNumberFormat="1" applyFill="1" applyBorder="1"/>
    <xf numFmtId="0" fontId="0" fillId="2" borderId="34" xfId="0" quotePrefix="1" applyNumberFormat="1" applyFill="1" applyBorder="1"/>
    <xf numFmtId="0" fontId="0" fillId="2" borderId="52" xfId="0" applyFill="1" applyBorder="1"/>
    <xf numFmtId="0" fontId="0" fillId="2" borderId="54" xfId="0" applyFill="1" applyBorder="1"/>
    <xf numFmtId="0" fontId="0" fillId="2" borderId="42" xfId="0" applyFill="1" applyBorder="1"/>
    <xf numFmtId="0" fontId="0" fillId="2" borderId="47" xfId="0" applyFill="1" applyBorder="1"/>
    <xf numFmtId="0" fontId="0" fillId="2" borderId="47" xfId="0" applyFill="1" applyBorder="1" applyAlignment="1">
      <alignment horizontal="center"/>
    </xf>
    <xf numFmtId="43" fontId="0" fillId="0" borderId="28" xfId="0" applyNumberFormat="1" applyBorder="1"/>
    <xf numFmtId="43" fontId="0" fillId="0" borderId="19" xfId="0" applyNumberFormat="1" applyBorder="1"/>
    <xf numFmtId="0" fontId="0" fillId="0" borderId="7" xfId="0" applyBorder="1"/>
    <xf numFmtId="0" fontId="0" fillId="0" borderId="0" xfId="0" quotePrefix="1" applyNumberFormat="1" applyBorder="1"/>
    <xf numFmtId="0" fontId="0" fillId="0" borderId="8" xfId="0" quotePrefix="1" applyBorder="1"/>
    <xf numFmtId="0" fontId="0" fillId="0" borderId="0" xfId="0" quotePrefix="1" applyBorder="1"/>
    <xf numFmtId="0" fontId="0" fillId="0" borderId="7" xfId="0" quotePrefix="1" applyBorder="1"/>
    <xf numFmtId="43" fontId="0" fillId="0" borderId="16" xfId="0" applyNumberFormat="1" applyBorder="1"/>
    <xf numFmtId="43" fontId="0" fillId="0" borderId="37" xfId="0" applyNumberFormat="1" applyBorder="1"/>
    <xf numFmtId="43" fontId="0" fillId="0" borderId="34" xfId="0" applyNumberFormat="1" applyBorder="1"/>
    <xf numFmtId="43" fontId="0" fillId="0" borderId="35" xfId="0" applyNumberFormat="1" applyBorder="1"/>
    <xf numFmtId="43" fontId="0" fillId="0" borderId="38" xfId="0" applyNumberFormat="1" applyBorder="1"/>
    <xf numFmtId="43" fontId="0" fillId="0" borderId="17" xfId="0" applyNumberFormat="1" applyBorder="1"/>
    <xf numFmtId="43" fontId="0" fillId="0" borderId="45" xfId="0" applyNumberFormat="1" applyBorder="1"/>
    <xf numFmtId="43" fontId="0" fillId="0" borderId="50" xfId="0" applyNumberFormat="1" applyBorder="1"/>
    <xf numFmtId="43" fontId="0" fillId="0" borderId="46" xfId="0" applyNumberFormat="1" applyBorder="1"/>
    <xf numFmtId="43" fontId="0" fillId="0" borderId="39" xfId="0" applyNumberFormat="1" applyBorder="1"/>
    <xf numFmtId="43" fontId="0" fillId="0" borderId="40" xfId="0" applyNumberFormat="1" applyBorder="1"/>
    <xf numFmtId="43" fontId="0" fillId="0" borderId="32" xfId="0" applyNumberFormat="1" applyBorder="1"/>
    <xf numFmtId="43" fontId="0" fillId="0" borderId="21" xfId="0" applyNumberFormat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/>
    <xf numFmtId="0" fontId="8" fillId="0" borderId="0" xfId="0" applyFont="1" applyAlignment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 applyProtection="1"/>
    <xf numFmtId="0" fontId="12" fillId="0" borderId="0" xfId="0" applyFont="1"/>
    <xf numFmtId="0" fontId="0" fillId="0" borderId="31" xfId="0" applyBorder="1"/>
    <xf numFmtId="0" fontId="0" fillId="2" borderId="0" xfId="0" applyFill="1" applyBorder="1" applyAlignment="1">
      <alignment horizontal="center"/>
    </xf>
    <xf numFmtId="165" fontId="0" fillId="3" borderId="16" xfId="0" applyNumberFormat="1" applyFill="1" applyBorder="1" applyProtection="1">
      <protection locked="0"/>
    </xf>
    <xf numFmtId="165" fontId="0" fillId="3" borderId="34" xfId="0" applyNumberFormat="1" applyFill="1" applyBorder="1" applyProtection="1">
      <protection locked="0"/>
    </xf>
    <xf numFmtId="0" fontId="0" fillId="2" borderId="43" xfId="0" applyFill="1" applyBorder="1" applyAlignment="1">
      <alignment horizontal="center"/>
    </xf>
    <xf numFmtId="165" fontId="0" fillId="0" borderId="30" xfId="0" applyNumberFormat="1" applyBorder="1"/>
    <xf numFmtId="165" fontId="0" fillId="0" borderId="27" xfId="0" applyNumberFormat="1" applyBorder="1"/>
    <xf numFmtId="0" fontId="0" fillId="2" borderId="22" xfId="0" applyFill="1" applyBorder="1"/>
    <xf numFmtId="0" fontId="0" fillId="2" borderId="25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41" fontId="0" fillId="2" borderId="58" xfId="0" applyNumberFormat="1" applyFill="1" applyBorder="1"/>
    <xf numFmtId="0" fontId="0" fillId="3" borderId="26" xfId="0" applyFill="1" applyBorder="1" applyProtection="1">
      <protection locked="0"/>
    </xf>
    <xf numFmtId="165" fontId="0" fillId="3" borderId="12" xfId="0" applyNumberFormat="1" applyFill="1" applyBorder="1" applyProtection="1">
      <protection locked="0"/>
    </xf>
    <xf numFmtId="165" fontId="0" fillId="0" borderId="23" xfId="0" applyNumberFormat="1" applyBorder="1"/>
    <xf numFmtId="0" fontId="0" fillId="3" borderId="49" xfId="0" applyFill="1" applyBorder="1" applyProtection="1">
      <protection locked="0"/>
    </xf>
    <xf numFmtId="165" fontId="0" fillId="0" borderId="34" xfId="0" applyNumberFormat="1" applyBorder="1"/>
    <xf numFmtId="167" fontId="0" fillId="0" borderId="12" xfId="0" applyNumberFormat="1" applyBorder="1"/>
    <xf numFmtId="0" fontId="0" fillId="4" borderId="0" xfId="0" applyFill="1" applyBorder="1" applyAlignment="1">
      <alignment horizontal="left"/>
    </xf>
    <xf numFmtId="165" fontId="0" fillId="0" borderId="13" xfId="0" applyNumberFormat="1" applyBorder="1"/>
    <xf numFmtId="165" fontId="0" fillId="0" borderId="17" xfId="0" applyNumberFormat="1" applyBorder="1"/>
    <xf numFmtId="165" fontId="0" fillId="0" borderId="45" xfId="0" applyNumberFormat="1" applyBorder="1"/>
    <xf numFmtId="167" fontId="0" fillId="0" borderId="28" xfId="0" applyNumberFormat="1" applyBorder="1"/>
    <xf numFmtId="167" fontId="0" fillId="0" borderId="62" xfId="0" applyNumberFormat="1" applyBorder="1"/>
    <xf numFmtId="167" fontId="0" fillId="0" borderId="36" xfId="0" applyNumberFormat="1" applyBorder="1"/>
    <xf numFmtId="167" fontId="0" fillId="0" borderId="16" xfId="0" applyNumberFormat="1" applyBorder="1"/>
    <xf numFmtId="167" fontId="0" fillId="0" borderId="37" xfId="0" applyNumberFormat="1" applyBorder="1"/>
    <xf numFmtId="167" fontId="0" fillId="0" borderId="34" xfId="0" applyNumberFormat="1" applyBorder="1"/>
    <xf numFmtId="167" fontId="0" fillId="0" borderId="35" xfId="0" applyNumberFormat="1" applyBorder="1"/>
    <xf numFmtId="167" fontId="0" fillId="0" borderId="38" xfId="0" applyNumberFormat="1" applyBorder="1"/>
    <xf numFmtId="43" fontId="0" fillId="0" borderId="0" xfId="0" applyNumberFormat="1"/>
    <xf numFmtId="43" fontId="0" fillId="0" borderId="0" xfId="0" applyNumberFormat="1" applyBorder="1"/>
    <xf numFmtId="0" fontId="0" fillId="2" borderId="10" xfId="0" applyFill="1" applyBorder="1"/>
    <xf numFmtId="0" fontId="0" fillId="2" borderId="11" xfId="0" applyFill="1" applyBorder="1"/>
    <xf numFmtId="0" fontId="0" fillId="0" borderId="56" xfId="0" applyBorder="1"/>
    <xf numFmtId="0" fontId="0" fillId="0" borderId="18" xfId="0" applyBorder="1"/>
    <xf numFmtId="0" fontId="0" fillId="2" borderId="44" xfId="0" applyFill="1" applyBorder="1"/>
    <xf numFmtId="0" fontId="0" fillId="2" borderId="0" xfId="0" applyFill="1" applyBorder="1"/>
    <xf numFmtId="0" fontId="0" fillId="2" borderId="22" xfId="0" applyFill="1" applyBorder="1" applyAlignment="1"/>
    <xf numFmtId="0" fontId="0" fillId="2" borderId="57" xfId="0" applyFill="1" applyBorder="1"/>
    <xf numFmtId="0" fontId="0" fillId="2" borderId="51" xfId="0" applyFill="1" applyBorder="1"/>
    <xf numFmtId="0" fontId="0" fillId="2" borderId="60" xfId="0" applyFill="1" applyBorder="1"/>
    <xf numFmtId="0" fontId="0" fillId="2" borderId="8" xfId="0" applyFill="1" applyBorder="1"/>
    <xf numFmtId="43" fontId="0" fillId="0" borderId="60" xfId="0" applyNumberFormat="1" applyBorder="1"/>
    <xf numFmtId="43" fontId="0" fillId="0" borderId="63" xfId="0" applyNumberFormat="1" applyBorder="1"/>
    <xf numFmtId="165" fontId="0" fillId="0" borderId="32" xfId="0" applyNumberFormat="1" applyBorder="1"/>
    <xf numFmtId="165" fontId="0" fillId="0" borderId="46" xfId="0" applyNumberFormat="1" applyBorder="1"/>
    <xf numFmtId="0" fontId="0" fillId="2" borderId="40" xfId="0" applyFill="1" applyBorder="1"/>
    <xf numFmtId="0" fontId="0" fillId="2" borderId="9" xfId="0" applyFill="1" applyBorder="1"/>
    <xf numFmtId="0" fontId="5" fillId="0" borderId="0" xfId="0" quotePrefix="1" applyFont="1"/>
    <xf numFmtId="0" fontId="6" fillId="0" borderId="0" xfId="0" quotePrefix="1" applyFont="1"/>
    <xf numFmtId="165" fontId="0" fillId="0" borderId="42" xfId="0" applyNumberFormat="1" applyBorder="1"/>
    <xf numFmtId="0" fontId="0" fillId="2" borderId="7" xfId="0" applyFill="1" applyBorder="1"/>
    <xf numFmtId="0" fontId="0" fillId="2" borderId="22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47" xfId="0" applyNumberFormat="1" applyFill="1" applyBorder="1"/>
    <xf numFmtId="0" fontId="0" fillId="2" borderId="38" xfId="0" applyFill="1" applyBorder="1"/>
    <xf numFmtId="0" fontId="0" fillId="2" borderId="55" xfId="0" quotePrefix="1" applyNumberFormat="1" applyFill="1" applyBorder="1"/>
    <xf numFmtId="0" fontId="0" fillId="0" borderId="19" xfId="0" applyBorder="1"/>
    <xf numFmtId="0" fontId="0" fillId="0" borderId="17" xfId="0" applyBorder="1" applyAlignment="1">
      <alignment horizontal="center"/>
    </xf>
    <xf numFmtId="0" fontId="0" fillId="4" borderId="0" xfId="0" applyFill="1" applyBorder="1"/>
    <xf numFmtId="0" fontId="0" fillId="4" borderId="1" xfId="0" quotePrefix="1" applyFill="1" applyBorder="1"/>
    <xf numFmtId="0" fontId="0" fillId="4" borderId="2" xfId="0" quotePrefix="1" applyFill="1" applyBorder="1"/>
    <xf numFmtId="0" fontId="0" fillId="4" borderId="2" xfId="0" quotePrefix="1" applyNumberFormat="1" applyFill="1" applyBorder="1"/>
    <xf numFmtId="0" fontId="0" fillId="4" borderId="3" xfId="0" quotePrefix="1" applyFill="1" applyBorder="1"/>
    <xf numFmtId="0" fontId="0" fillId="4" borderId="7" xfId="0" quotePrefix="1" applyFill="1" applyBorder="1"/>
    <xf numFmtId="0" fontId="0" fillId="4" borderId="0" xfId="0" quotePrefix="1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7" xfId="0" applyFill="1" applyBorder="1"/>
    <xf numFmtId="0" fontId="0" fillId="4" borderId="0" xfId="0" quotePrefix="1" applyNumberFormat="1" applyFill="1" applyBorder="1"/>
    <xf numFmtId="0" fontId="0" fillId="4" borderId="8" xfId="0" quotePrefix="1" applyFill="1" applyBorder="1"/>
    <xf numFmtId="0" fontId="0" fillId="4" borderId="56" xfId="0" applyFill="1" applyBorder="1"/>
    <xf numFmtId="0" fontId="0" fillId="4" borderId="18" xfId="0" applyFill="1" applyBorder="1"/>
    <xf numFmtId="0" fontId="0" fillId="2" borderId="55" xfId="0" applyFill="1" applyBorder="1"/>
    <xf numFmtId="43" fontId="0" fillId="0" borderId="36" xfId="0" applyNumberFormat="1" applyBorder="1"/>
    <xf numFmtId="0" fontId="0" fillId="2" borderId="17" xfId="0" applyFill="1" applyBorder="1"/>
    <xf numFmtId="0" fontId="0" fillId="4" borderId="55" xfId="0" quotePrefix="1" applyNumberFormat="1" applyFill="1" applyBorder="1"/>
    <xf numFmtId="43" fontId="0" fillId="0" borderId="47" xfId="0" applyNumberFormat="1" applyBorder="1"/>
    <xf numFmtId="0" fontId="2" fillId="4" borderId="29" xfId="0" quotePrefix="1" applyNumberFormat="1" applyFont="1" applyFill="1" applyBorder="1"/>
    <xf numFmtId="0" fontId="0" fillId="0" borderId="29" xfId="0" quotePrefix="1" applyNumberFormat="1" applyBorder="1"/>
    <xf numFmtId="0" fontId="0" fillId="2" borderId="47" xfId="0" quotePrefix="1" applyNumberFormat="1" applyFill="1" applyBorder="1"/>
    <xf numFmtId="0" fontId="0" fillId="0" borderId="0" xfId="0" applyNumberFormat="1" applyFont="1" applyFill="1" applyBorder="1"/>
    <xf numFmtId="40" fontId="0" fillId="0" borderId="37" xfId="0" applyNumberFormat="1" applyBorder="1"/>
    <xf numFmtId="0" fontId="0" fillId="5" borderId="39" xfId="0" applyFill="1" applyBorder="1"/>
    <xf numFmtId="0" fontId="0" fillId="0" borderId="65" xfId="0" applyNumberFormat="1" applyFont="1" applyFill="1" applyBorder="1"/>
    <xf numFmtId="0" fontId="0" fillId="0" borderId="61" xfId="0" applyNumberFormat="1" applyFont="1" applyFill="1" applyBorder="1"/>
    <xf numFmtId="0" fontId="0" fillId="0" borderId="65" xfId="0" applyBorder="1"/>
    <xf numFmtId="0" fontId="0" fillId="0" borderId="61" xfId="0" applyBorder="1"/>
    <xf numFmtId="0" fontId="0" fillId="0" borderId="44" xfId="0" applyBorder="1"/>
    <xf numFmtId="0" fontId="0" fillId="0" borderId="42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28" xfId="0" applyBorder="1"/>
    <xf numFmtId="0" fontId="0" fillId="0" borderId="24" xfId="0" applyBorder="1"/>
    <xf numFmtId="0" fontId="0" fillId="0" borderId="41" xfId="0" applyBorder="1"/>
    <xf numFmtId="0" fontId="0" fillId="0" borderId="39" xfId="0" applyBorder="1"/>
    <xf numFmtId="0" fontId="0" fillId="0" borderId="61" xfId="0" quotePrefix="1" applyBorder="1"/>
    <xf numFmtId="0" fontId="0" fillId="0" borderId="44" xfId="0" quotePrefix="1" applyBorder="1"/>
    <xf numFmtId="0" fontId="0" fillId="0" borderId="32" xfId="0" quotePrefix="1" applyBorder="1"/>
    <xf numFmtId="0" fontId="0" fillId="0" borderId="24" xfId="0" quotePrefix="1" applyBorder="1"/>
    <xf numFmtId="0" fontId="0" fillId="0" borderId="24" xfId="0" applyBorder="1" applyAlignment="1">
      <alignment horizontal="center"/>
    </xf>
    <xf numFmtId="0" fontId="0" fillId="0" borderId="33" xfId="0" quotePrefix="1" applyBorder="1"/>
    <xf numFmtId="0" fontId="0" fillId="0" borderId="65" xfId="0" quotePrefix="1" applyBorder="1"/>
    <xf numFmtId="0" fontId="0" fillId="0" borderId="43" xfId="0" quotePrefix="1" applyBorder="1"/>
    <xf numFmtId="0" fontId="0" fillId="0" borderId="42" xfId="0" quotePrefix="1" applyBorder="1"/>
    <xf numFmtId="0" fontId="0" fillId="0" borderId="31" xfId="0" quotePrefix="1" applyBorder="1"/>
    <xf numFmtId="0" fontId="0" fillId="0" borderId="41" xfId="0" quotePrefix="1" applyBorder="1"/>
    <xf numFmtId="0" fontId="0" fillId="0" borderId="39" xfId="0" applyBorder="1" applyAlignment="1">
      <alignment horizontal="center"/>
    </xf>
    <xf numFmtId="0" fontId="0" fillId="4" borderId="48" xfId="0" applyFont="1" applyFill="1" applyBorder="1"/>
    <xf numFmtId="0" fontId="15" fillId="0" borderId="0" xfId="0" quotePrefix="1" applyFont="1"/>
    <xf numFmtId="0" fontId="0" fillId="0" borderId="0" xfId="0" applyFill="1" applyBorder="1" applyProtection="1"/>
    <xf numFmtId="0" fontId="0" fillId="0" borderId="0" xfId="0" applyFill="1"/>
    <xf numFmtId="0" fontId="0" fillId="0" borderId="17" xfId="0" quotePrefix="1" applyBorder="1"/>
    <xf numFmtId="0" fontId="0" fillId="0" borderId="56" xfId="0" quotePrefix="1" applyBorder="1"/>
    <xf numFmtId="0" fontId="0" fillId="2" borderId="28" xfId="0" applyFill="1" applyBorder="1"/>
    <xf numFmtId="0" fontId="0" fillId="0" borderId="17" xfId="0" applyBorder="1"/>
    <xf numFmtId="0" fontId="0" fillId="6" borderId="28" xfId="0" applyFill="1" applyBorder="1"/>
    <xf numFmtId="0" fontId="0" fillId="6" borderId="39" xfId="0" applyFill="1" applyBorder="1"/>
    <xf numFmtId="0" fontId="0" fillId="2" borderId="65" xfId="0" applyFill="1" applyBorder="1"/>
    <xf numFmtId="0" fontId="0" fillId="2" borderId="61" xfId="0" applyFill="1" applyBorder="1"/>
    <xf numFmtId="10" fontId="0" fillId="2" borderId="0" xfId="3" applyNumberFormat="1" applyFont="1" applyFill="1" applyBorder="1"/>
    <xf numFmtId="10" fontId="0" fillId="2" borderId="44" xfId="3" applyNumberFormat="1" applyFont="1" applyFill="1" applyBorder="1"/>
    <xf numFmtId="0" fontId="0" fillId="2" borderId="66" xfId="0" applyFill="1" applyBorder="1"/>
    <xf numFmtId="0" fontId="0" fillId="0" borderId="59" xfId="0" applyBorder="1"/>
    <xf numFmtId="0" fontId="0" fillId="2" borderId="7" xfId="0" quotePrefix="1" applyFill="1" applyBorder="1" applyAlignment="1">
      <alignment horizontal="left"/>
    </xf>
    <xf numFmtId="165" fontId="0" fillId="4" borderId="67" xfId="0" applyNumberFormat="1" applyFill="1" applyBorder="1"/>
    <xf numFmtId="0" fontId="0" fillId="2" borderId="30" xfId="0" quotePrefix="1" applyFill="1" applyBorder="1" applyAlignment="1">
      <alignment horizontal="left"/>
    </xf>
    <xf numFmtId="165" fontId="0" fillId="0" borderId="67" xfId="0" applyNumberFormat="1" applyBorder="1"/>
    <xf numFmtId="0" fontId="16" fillId="0" borderId="0" xfId="0" applyFont="1"/>
    <xf numFmtId="165" fontId="0" fillId="2" borderId="31" xfId="0" applyNumberFormat="1" applyFill="1" applyBorder="1"/>
    <xf numFmtId="165" fontId="0" fillId="2" borderId="0" xfId="0" applyNumberFormat="1" applyFill="1" applyBorder="1"/>
    <xf numFmtId="165" fontId="0" fillId="2" borderId="44" xfId="0" applyNumberFormat="1" applyFill="1" applyBorder="1"/>
    <xf numFmtId="168" fontId="0" fillId="3" borderId="36" xfId="0" applyNumberFormat="1" applyFill="1" applyBorder="1" applyProtection="1">
      <protection locked="0"/>
    </xf>
    <xf numFmtId="168" fontId="0" fillId="3" borderId="37" xfId="0" applyNumberFormat="1" applyFill="1" applyBorder="1" applyProtection="1">
      <protection locked="0"/>
    </xf>
    <xf numFmtId="168" fontId="0" fillId="3" borderId="38" xfId="0" applyNumberFormat="1" applyFill="1" applyBorder="1" applyProtection="1">
      <protection locked="0"/>
    </xf>
    <xf numFmtId="0" fontId="10" fillId="0" borderId="0" xfId="0" quotePrefix="1" applyFont="1"/>
    <xf numFmtId="0" fontId="10" fillId="0" borderId="0" xfId="0" quotePrefix="1" applyFont="1" applyBorder="1"/>
    <xf numFmtId="0" fontId="10" fillId="0" borderId="0" xfId="0" quotePrefix="1" applyNumberFormat="1" applyFont="1"/>
    <xf numFmtId="0" fontId="10" fillId="0" borderId="0" xfId="0" applyNumberFormat="1" applyFont="1"/>
    <xf numFmtId="0" fontId="0" fillId="5" borderId="19" xfId="0" applyFill="1" applyBorder="1" applyProtection="1">
      <protection locked="0"/>
    </xf>
    <xf numFmtId="0" fontId="0" fillId="5" borderId="28" xfId="0" applyFill="1" applyBorder="1" applyProtection="1">
      <protection locked="0"/>
    </xf>
    <xf numFmtId="0" fontId="0" fillId="5" borderId="37" xfId="0" applyFill="1" applyBorder="1" applyProtection="1">
      <protection locked="0"/>
    </xf>
    <xf numFmtId="0" fontId="0" fillId="5" borderId="21" xfId="0" applyFill="1" applyBorder="1" applyProtection="1">
      <protection locked="0"/>
    </xf>
    <xf numFmtId="0" fontId="0" fillId="5" borderId="35" xfId="0" applyFill="1" applyBorder="1" applyProtection="1">
      <protection locked="0"/>
    </xf>
    <xf numFmtId="0" fontId="0" fillId="5" borderId="38" xfId="0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5" borderId="39" xfId="0" applyFill="1" applyBorder="1" applyProtection="1">
      <protection locked="0"/>
    </xf>
    <xf numFmtId="0" fontId="0" fillId="5" borderId="42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45" xfId="0" applyFill="1" applyBorder="1" applyProtection="1">
      <protection locked="0"/>
    </xf>
    <xf numFmtId="0" fontId="0" fillId="7" borderId="9" xfId="0" applyFill="1" applyBorder="1"/>
    <xf numFmtId="0" fontId="0" fillId="7" borderId="10" xfId="0" applyFill="1" applyBorder="1"/>
    <xf numFmtId="42" fontId="0" fillId="7" borderId="50" xfId="0" applyNumberFormat="1" applyFill="1" applyBorder="1"/>
    <xf numFmtId="0" fontId="0" fillId="3" borderId="28" xfId="0" quotePrefix="1" applyFill="1" applyBorder="1" applyAlignment="1" applyProtection="1">
      <alignment horizontal="center"/>
      <protection locked="0"/>
    </xf>
    <xf numFmtId="0" fontId="0" fillId="2" borderId="61" xfId="0" applyNumberFormat="1" applyFill="1" applyBorder="1" applyAlignment="1">
      <alignment horizontal="center"/>
    </xf>
    <xf numFmtId="0" fontId="0" fillId="2" borderId="24" xfId="0" applyNumberFormat="1" applyFill="1" applyBorder="1" applyAlignment="1">
      <alignment horizontal="center"/>
    </xf>
    <xf numFmtId="0" fontId="0" fillId="2" borderId="59" xfId="0" applyNumberFormat="1" applyFill="1" applyBorder="1" applyAlignment="1">
      <alignment horizontal="center"/>
    </xf>
    <xf numFmtId="168" fontId="0" fillId="3" borderId="13" xfId="0" applyNumberFormat="1" applyFill="1" applyBorder="1" applyProtection="1">
      <protection locked="0"/>
    </xf>
    <xf numFmtId="168" fontId="0" fillId="3" borderId="17" xfId="0" applyNumberFormat="1" applyFill="1" applyBorder="1" applyProtection="1">
      <protection locked="0"/>
    </xf>
    <xf numFmtId="168" fontId="0" fillId="3" borderId="45" xfId="0" applyNumberFormat="1" applyFill="1" applyBorder="1" applyProtection="1">
      <protection locked="0"/>
    </xf>
    <xf numFmtId="0" fontId="0" fillId="2" borderId="34" xfId="0" applyNumberFormat="1" applyFill="1" applyBorder="1"/>
    <xf numFmtId="0" fontId="0" fillId="2" borderId="35" xfId="0" applyNumberFormat="1" applyFill="1" applyBorder="1"/>
    <xf numFmtId="0" fontId="0" fillId="2" borderId="45" xfId="0" applyNumberFormat="1" applyFill="1" applyBorder="1"/>
    <xf numFmtId="0" fontId="0" fillId="2" borderId="38" xfId="0" applyNumberFormat="1" applyFill="1" applyBorder="1"/>
    <xf numFmtId="0" fontId="0" fillId="2" borderId="21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0" fillId="2" borderId="44" xfId="0" applyNumberFormat="1" applyFill="1" applyBorder="1" applyAlignment="1">
      <alignment horizontal="center"/>
    </xf>
    <xf numFmtId="0" fontId="0" fillId="4" borderId="2" xfId="0" applyNumberFormat="1" applyFill="1" applyBorder="1"/>
    <xf numFmtId="0" fontId="0" fillId="4" borderId="0" xfId="0" applyNumberFormat="1" applyFill="1" applyBorder="1"/>
    <xf numFmtId="0" fontId="0" fillId="0" borderId="0" xfId="0" applyNumberFormat="1" applyBorder="1"/>
    <xf numFmtId="164" fontId="0" fillId="3" borderId="28" xfId="0" applyNumberFormat="1" applyFill="1" applyBorder="1" applyProtection="1">
      <protection locked="0"/>
    </xf>
    <xf numFmtId="164" fontId="0" fillId="3" borderId="37" xfId="0" applyNumberFormat="1" applyFill="1" applyBorder="1" applyProtection="1">
      <protection locked="0"/>
    </xf>
    <xf numFmtId="164" fontId="0" fillId="3" borderId="35" xfId="0" applyNumberFormat="1" applyFill="1" applyBorder="1" applyProtection="1">
      <protection locked="0"/>
    </xf>
    <xf numFmtId="164" fontId="0" fillId="3" borderId="38" xfId="0" applyNumberFormat="1" applyFill="1" applyBorder="1" applyProtection="1">
      <protection locked="0"/>
    </xf>
    <xf numFmtId="2" fontId="0" fillId="0" borderId="37" xfId="0" quotePrefix="1" applyNumberFormat="1" applyBorder="1"/>
    <xf numFmtId="2" fontId="0" fillId="5" borderId="26" xfId="0" applyNumberFormat="1" applyFill="1" applyBorder="1" applyProtection="1">
      <protection locked="0"/>
    </xf>
    <xf numFmtId="2" fontId="0" fillId="5" borderId="29" xfId="0" applyNumberFormat="1" applyFill="1" applyBorder="1" applyProtection="1">
      <protection locked="0"/>
    </xf>
    <xf numFmtId="2" fontId="0" fillId="5" borderId="49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/>
    </xf>
    <xf numFmtId="0" fontId="10" fillId="0" borderId="0" xfId="0" applyFont="1" applyFill="1" applyBorder="1"/>
    <xf numFmtId="0" fontId="19" fillId="0" borderId="0" xfId="0" quotePrefix="1" applyFont="1"/>
    <xf numFmtId="0" fontId="0" fillId="2" borderId="53" xfId="0" applyFill="1" applyBorder="1" applyAlignment="1">
      <alignment horizontal="right"/>
    </xf>
    <xf numFmtId="0" fontId="20" fillId="0" borderId="0" xfId="0" applyFont="1"/>
    <xf numFmtId="0" fontId="0" fillId="0" borderId="5" xfId="0" applyBorder="1" applyProtection="1"/>
    <xf numFmtId="0" fontId="0" fillId="0" borderId="4" xfId="0" applyNumberFormat="1" applyFill="1" applyBorder="1" applyProtection="1"/>
    <xf numFmtId="0" fontId="0" fillId="0" borderId="5" xfId="0" applyNumberFormat="1" applyFill="1" applyBorder="1" applyProtection="1"/>
    <xf numFmtId="0" fontId="0" fillId="0" borderId="4" xfId="0" applyFill="1" applyBorder="1" applyProtection="1"/>
    <xf numFmtId="0" fontId="0" fillId="0" borderId="5" xfId="0" applyFill="1" applyBorder="1" applyProtection="1"/>
    <xf numFmtId="0" fontId="0" fillId="0" borderId="6" xfId="0" applyFill="1" applyBorder="1" applyProtection="1"/>
    <xf numFmtId="0" fontId="0" fillId="0" borderId="1" xfId="0" quotePrefix="1" applyNumberFormat="1" applyBorder="1" applyProtection="1"/>
    <xf numFmtId="0" fontId="0" fillId="0" borderId="7" xfId="0" quotePrefix="1" applyNumberFormat="1" applyBorder="1" applyProtection="1"/>
    <xf numFmtId="0" fontId="0" fillId="0" borderId="9" xfId="0" quotePrefix="1" applyNumberFormat="1" applyBorder="1" applyProtection="1"/>
    <xf numFmtId="0" fontId="3" fillId="0" borderId="7" xfId="1" applyFont="1" applyBorder="1"/>
    <xf numFmtId="0" fontId="0" fillId="0" borderId="6" xfId="0" applyNumberFormat="1" applyFill="1" applyBorder="1" applyProtection="1"/>
    <xf numFmtId="0" fontId="3" fillId="0" borderId="5" xfId="0" applyFont="1" applyFill="1" applyBorder="1" applyProtection="1"/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4" fontId="0" fillId="0" borderId="1" xfId="0" applyNumberFormat="1" applyFont="1" applyFill="1" applyBorder="1" applyProtection="1"/>
    <xf numFmtId="4" fontId="0" fillId="0" borderId="2" xfId="0" applyNumberFormat="1" applyFont="1" applyFill="1" applyBorder="1" applyProtection="1"/>
    <xf numFmtId="4" fontId="0" fillId="0" borderId="3" xfId="0" applyNumberFormat="1" applyFont="1" applyFill="1" applyBorder="1" applyProtection="1"/>
    <xf numFmtId="4" fontId="0" fillId="0" borderId="1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4" fontId="0" fillId="0" borderId="3" xfId="0" applyNumberFormat="1" applyFont="1" applyBorder="1" applyAlignment="1">
      <alignment horizontal="right"/>
    </xf>
    <xf numFmtId="4" fontId="0" fillId="0" borderId="7" xfId="0" applyNumberFormat="1" applyFont="1" applyFill="1" applyBorder="1" applyProtection="1"/>
    <xf numFmtId="4" fontId="0" fillId="0" borderId="0" xfId="0" applyNumberFormat="1" applyFont="1" applyFill="1" applyBorder="1" applyProtection="1"/>
    <xf numFmtId="4" fontId="0" fillId="0" borderId="8" xfId="0" applyNumberFormat="1" applyFont="1" applyFill="1" applyBorder="1" applyProtection="1"/>
    <xf numFmtId="0" fontId="0" fillId="0" borderId="7" xfId="0" applyFont="1" applyBorder="1"/>
    <xf numFmtId="0" fontId="0" fillId="0" borderId="0" xfId="0" applyFont="1" applyBorder="1"/>
    <xf numFmtId="0" fontId="0" fillId="0" borderId="8" xfId="0" applyFont="1" applyBorder="1"/>
    <xf numFmtId="4" fontId="0" fillId="0" borderId="7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4" fontId="0" fillId="0" borderId="8" xfId="0" applyNumberFormat="1" applyFont="1" applyBorder="1" applyAlignment="1">
      <alignment horizontal="right"/>
    </xf>
    <xf numFmtId="4" fontId="0" fillId="0" borderId="9" xfId="0" applyNumberFormat="1" applyFont="1" applyFill="1" applyBorder="1" applyProtection="1"/>
    <xf numFmtId="4" fontId="0" fillId="0" borderId="10" xfId="0" applyNumberFormat="1" applyFont="1" applyFill="1" applyBorder="1" applyProtection="1"/>
    <xf numFmtId="4" fontId="0" fillId="0" borderId="11" xfId="0" applyNumberFormat="1" applyFont="1" applyFill="1" applyBorder="1" applyProtection="1"/>
    <xf numFmtId="0" fontId="0" fillId="0" borderId="9" xfId="0" applyNumberFormat="1" applyFont="1" applyBorder="1"/>
    <xf numFmtId="0" fontId="0" fillId="0" borderId="10" xfId="0" applyNumberFormat="1" applyFont="1" applyBorder="1"/>
    <xf numFmtId="0" fontId="0" fillId="0" borderId="11" xfId="0" applyNumberFormat="1" applyFont="1" applyBorder="1"/>
    <xf numFmtId="4" fontId="0" fillId="0" borderId="7" xfId="0" applyNumberFormat="1" applyFont="1" applyFill="1" applyBorder="1" applyAlignment="1" applyProtection="1">
      <alignment horizontal="right"/>
    </xf>
    <xf numFmtId="4" fontId="0" fillId="0" borderId="0" xfId="0" applyNumberFormat="1" applyFont="1" applyFill="1" applyBorder="1" applyAlignment="1" applyProtection="1">
      <alignment horizontal="right"/>
    </xf>
    <xf numFmtId="4" fontId="0" fillId="0" borderId="8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 applyProtection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21" fillId="0" borderId="1" xfId="1" applyFont="1" applyFill="1" applyBorder="1" applyAlignment="1" applyProtection="1">
      <alignment horizontal="right" wrapText="1"/>
      <protection locked="0"/>
    </xf>
    <xf numFmtId="0" fontId="21" fillId="0" borderId="2" xfId="1" applyFont="1" applyFill="1" applyBorder="1" applyAlignment="1" applyProtection="1">
      <alignment horizontal="right" wrapText="1"/>
      <protection locked="0"/>
    </xf>
    <xf numFmtId="0" fontId="21" fillId="0" borderId="3" xfId="1" applyFont="1" applyFill="1" applyBorder="1" applyAlignment="1" applyProtection="1">
      <alignment horizontal="right" wrapText="1"/>
      <protection locked="0"/>
    </xf>
    <xf numFmtId="0" fontId="21" fillId="0" borderId="7" xfId="1" applyFont="1" applyFill="1" applyBorder="1" applyAlignment="1" applyProtection="1">
      <alignment horizontal="right" wrapText="1"/>
      <protection locked="0"/>
    </xf>
    <xf numFmtId="0" fontId="21" fillId="0" borderId="0" xfId="1" applyFont="1" applyFill="1" applyBorder="1" applyAlignment="1" applyProtection="1">
      <alignment horizontal="right" wrapText="1"/>
      <protection locked="0"/>
    </xf>
    <xf numFmtId="0" fontId="21" fillId="0" borderId="8" xfId="1" applyFont="1" applyFill="1" applyBorder="1" applyAlignment="1" applyProtection="1">
      <alignment horizontal="right" wrapText="1"/>
      <protection locked="0"/>
    </xf>
    <xf numFmtId="0" fontId="0" fillId="0" borderId="9" xfId="0" applyFont="1" applyBorder="1"/>
    <xf numFmtId="4" fontId="0" fillId="0" borderId="9" xfId="0" applyNumberFormat="1" applyFont="1" applyBorder="1" applyAlignment="1">
      <alignment horizontal="right"/>
    </xf>
    <xf numFmtId="4" fontId="0" fillId="0" borderId="10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0" xfId="0" applyFont="1" applyBorder="1"/>
    <xf numFmtId="0" fontId="21" fillId="0" borderId="9" xfId="1" applyFont="1" applyFill="1" applyBorder="1" applyAlignment="1" applyProtection="1">
      <alignment horizontal="right" wrapText="1"/>
      <protection locked="0"/>
    </xf>
    <xf numFmtId="0" fontId="21" fillId="0" borderId="10" xfId="1" applyFont="1" applyFill="1" applyBorder="1" applyAlignment="1" applyProtection="1">
      <alignment horizontal="right" wrapText="1"/>
      <protection locked="0"/>
    </xf>
    <xf numFmtId="0" fontId="21" fillId="0" borderId="11" xfId="1" applyFont="1" applyFill="1" applyBorder="1" applyAlignment="1" applyProtection="1">
      <alignment horizontal="right" wrapText="1"/>
      <protection locked="0"/>
    </xf>
    <xf numFmtId="0" fontId="0" fillId="0" borderId="11" xfId="0" applyFont="1" applyBorder="1"/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/>
    <xf numFmtId="4" fontId="0" fillId="0" borderId="1" xfId="0" applyNumberFormat="1" applyFont="1" applyBorder="1" applyAlignment="1" applyProtection="1">
      <alignment horizontal="right"/>
    </xf>
    <xf numFmtId="4" fontId="0" fillId="0" borderId="2" xfId="0" applyNumberFormat="1" applyFont="1" applyBorder="1" applyAlignment="1" applyProtection="1">
      <alignment horizontal="right"/>
    </xf>
    <xf numFmtId="4" fontId="0" fillId="0" borderId="7" xfId="0" applyNumberFormat="1" applyFont="1" applyBorder="1" applyAlignment="1" applyProtection="1">
      <alignment horizontal="right"/>
    </xf>
    <xf numFmtId="4" fontId="0" fillId="0" borderId="0" xfId="0" applyNumberFormat="1" applyFont="1" applyBorder="1" applyAlignment="1" applyProtection="1">
      <alignment horizontal="right"/>
    </xf>
    <xf numFmtId="4" fontId="0" fillId="0" borderId="0" xfId="0" applyNumberFormat="1" applyFont="1" applyBorder="1"/>
    <xf numFmtId="4" fontId="3" fillId="0" borderId="0" xfId="0" applyNumberFormat="1" applyFont="1" applyBorder="1" applyProtection="1"/>
    <xf numFmtId="4" fontId="3" fillId="0" borderId="7" xfId="0" applyNumberFormat="1" applyFont="1" applyBorder="1" applyProtection="1"/>
    <xf numFmtId="4" fontId="0" fillId="0" borderId="7" xfId="0" applyNumberFormat="1" applyFont="1" applyBorder="1"/>
    <xf numFmtId="4" fontId="0" fillId="0" borderId="8" xfId="0" applyNumberFormat="1" applyFont="1" applyBorder="1"/>
    <xf numFmtId="4" fontId="0" fillId="0" borderId="9" xfId="0" applyNumberFormat="1" applyFont="1" applyBorder="1" applyAlignment="1" applyProtection="1">
      <alignment horizontal="right"/>
    </xf>
    <xf numFmtId="4" fontId="0" fillId="0" borderId="10" xfId="0" applyNumberFormat="1" applyFont="1" applyBorder="1" applyAlignment="1" applyProtection="1">
      <alignment horizontal="right"/>
    </xf>
    <xf numFmtId="4" fontId="0" fillId="0" borderId="1" xfId="0" applyNumberFormat="1" applyFont="1" applyBorder="1"/>
    <xf numFmtId="4" fontId="0" fillId="0" borderId="2" xfId="0" applyNumberFormat="1" applyFont="1" applyBorder="1"/>
    <xf numFmtId="4" fontId="0" fillId="0" borderId="3" xfId="0" applyNumberFormat="1" applyFont="1" applyBorder="1"/>
    <xf numFmtId="4" fontId="0" fillId="0" borderId="9" xfId="0" applyNumberFormat="1" applyFont="1" applyBorder="1"/>
    <xf numFmtId="4" fontId="0" fillId="0" borderId="10" xfId="0" applyNumberFormat="1" applyFont="1" applyBorder="1"/>
    <xf numFmtId="4" fontId="0" fillId="0" borderId="11" xfId="0" applyNumberFormat="1" applyFont="1" applyBorder="1"/>
    <xf numFmtId="1" fontId="2" fillId="0" borderId="0" xfId="0" applyNumberFormat="1" applyFont="1" applyAlignment="1">
      <alignment horizontal="left"/>
    </xf>
    <xf numFmtId="0" fontId="2" fillId="0" borderId="0" xfId="0" applyFont="1"/>
    <xf numFmtId="0" fontId="0" fillId="0" borderId="22" xfId="0" applyBorder="1"/>
    <xf numFmtId="0" fontId="0" fillId="0" borderId="47" xfId="0" applyBorder="1"/>
    <xf numFmtId="2" fontId="0" fillId="0" borderId="18" xfId="0" applyNumberFormat="1" applyFill="1" applyBorder="1" applyAlignment="1" applyProtection="1">
      <protection locked="0"/>
    </xf>
    <xf numFmtId="166" fontId="0" fillId="0" borderId="18" xfId="0" applyNumberFormat="1" applyFill="1" applyBorder="1" applyAlignment="1" applyProtection="1">
      <protection locked="0"/>
    </xf>
    <xf numFmtId="166" fontId="0" fillId="0" borderId="72" xfId="0" applyNumberFormat="1" applyFill="1" applyBorder="1" applyAlignment="1" applyProtection="1">
      <protection locked="0"/>
    </xf>
    <xf numFmtId="0" fontId="0" fillId="5" borderId="68" xfId="0" applyFill="1" applyBorder="1" applyProtection="1"/>
    <xf numFmtId="0" fontId="0" fillId="5" borderId="71" xfId="0" applyFill="1" applyBorder="1" applyProtection="1"/>
    <xf numFmtId="0" fontId="0" fillId="5" borderId="70" xfId="0" applyFill="1" applyBorder="1" applyProtection="1"/>
    <xf numFmtId="0" fontId="0" fillId="5" borderId="43" xfId="0" applyFill="1" applyBorder="1" applyProtection="1"/>
    <xf numFmtId="0" fontId="0" fillId="5" borderId="46" xfId="0" applyFill="1" applyBorder="1" applyProtection="1"/>
    <xf numFmtId="0" fontId="0" fillId="5" borderId="42" xfId="0" applyFill="1" applyBorder="1" applyProtection="1"/>
    <xf numFmtId="0" fontId="0" fillId="5" borderId="27" xfId="0" applyFill="1" applyBorder="1" applyProtection="1"/>
    <xf numFmtId="0" fontId="0" fillId="5" borderId="28" xfId="0" applyFill="1" applyBorder="1" applyAlignment="1" applyProtection="1">
      <alignment horizontal="center"/>
    </xf>
    <xf numFmtId="0" fontId="0" fillId="5" borderId="20" xfId="0" applyFill="1" applyBorder="1" applyProtection="1"/>
    <xf numFmtId="0" fontId="0" fillId="5" borderId="35" xfId="0" applyFill="1" applyBorder="1" applyAlignment="1" applyProtection="1">
      <alignment horizontal="center"/>
    </xf>
    <xf numFmtId="0" fontId="0" fillId="5" borderId="69" xfId="0" applyFill="1" applyBorder="1"/>
    <xf numFmtId="0" fontId="0" fillId="5" borderId="67" xfId="0" applyFill="1" applyBorder="1"/>
    <xf numFmtId="0" fontId="0" fillId="5" borderId="40" xfId="0" applyFill="1" applyBorder="1"/>
    <xf numFmtId="0" fontId="3" fillId="0" borderId="0" xfId="0" applyFont="1"/>
    <xf numFmtId="2" fontId="0" fillId="4" borderId="65" xfId="0" applyNumberFormat="1" applyFont="1" applyFill="1" applyBorder="1"/>
    <xf numFmtId="2" fontId="0" fillId="4" borderId="0" xfId="0" applyNumberFormat="1" applyFont="1" applyFill="1" applyBorder="1"/>
    <xf numFmtId="166" fontId="0" fillId="4" borderId="0" xfId="0" applyNumberFormat="1" applyFont="1" applyFill="1" applyBorder="1"/>
    <xf numFmtId="2" fontId="0" fillId="4" borderId="0" xfId="0" applyNumberFormat="1" applyFill="1" applyBorder="1"/>
    <xf numFmtId="0" fontId="7" fillId="3" borderId="0" xfId="0" applyFont="1" applyFill="1"/>
    <xf numFmtId="0" fontId="0" fillId="0" borderId="0" xfId="0"/>
    <xf numFmtId="0" fontId="0" fillId="0" borderId="0" xfId="0" applyFont="1"/>
    <xf numFmtId="0" fontId="0" fillId="0" borderId="7" xfId="0" quotePrefix="1" applyNumberFormat="1" applyBorder="1" applyProtection="1"/>
    <xf numFmtId="0" fontId="0" fillId="0" borderId="9" xfId="0" quotePrefix="1" applyNumberFormat="1" applyBorder="1" applyProtection="1"/>
    <xf numFmtId="0" fontId="3" fillId="0" borderId="7" xfId="1" applyFont="1" applyBorder="1"/>
    <xf numFmtId="0" fontId="0" fillId="0" borderId="5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4" xfId="0" applyNumberFormat="1" applyFill="1" applyBorder="1" applyProtection="1"/>
    <xf numFmtId="0" fontId="0" fillId="0" borderId="5" xfId="0" applyNumberFormat="1" applyFill="1" applyBorder="1" applyProtection="1"/>
    <xf numFmtId="0" fontId="0" fillId="0" borderId="6" xfId="0" applyNumberFormat="1" applyFill="1" applyBorder="1" applyProtection="1"/>
    <xf numFmtId="0" fontId="0" fillId="0" borderId="4" xfId="0" applyFill="1" applyBorder="1" applyProtection="1"/>
    <xf numFmtId="0" fontId="0" fillId="0" borderId="5" xfId="0" applyFill="1" applyBorder="1" applyProtection="1"/>
    <xf numFmtId="0" fontId="0" fillId="0" borderId="6" xfId="0" applyFill="1" applyBorder="1" applyProtection="1"/>
    <xf numFmtId="0" fontId="0" fillId="0" borderId="4" xfId="0" applyNumberFormat="1" applyBorder="1"/>
    <xf numFmtId="0" fontId="0" fillId="0" borderId="5" xfId="0" applyNumberFormat="1" applyBorder="1"/>
    <xf numFmtId="0" fontId="0" fillId="0" borderId="1" xfId="0" quotePrefix="1" applyNumberFormat="1" applyBorder="1" applyProtection="1"/>
    <xf numFmtId="4" fontId="0" fillId="0" borderId="1" xfId="0" applyNumberFormat="1" applyFont="1" applyFill="1" applyBorder="1" applyProtection="1"/>
    <xf numFmtId="4" fontId="0" fillId="0" borderId="2" xfId="0" applyNumberFormat="1" applyFont="1" applyFill="1" applyBorder="1" applyProtection="1"/>
    <xf numFmtId="4" fontId="0" fillId="0" borderId="3" xfId="0" applyNumberFormat="1" applyFont="1" applyFill="1" applyBorder="1" applyProtection="1"/>
    <xf numFmtId="4" fontId="0" fillId="0" borderId="7" xfId="0" applyNumberFormat="1" applyFont="1" applyFill="1" applyBorder="1" applyProtection="1"/>
    <xf numFmtId="4" fontId="0" fillId="0" borderId="0" xfId="0" applyNumberFormat="1" applyFont="1" applyFill="1" applyBorder="1" applyProtection="1"/>
    <xf numFmtId="4" fontId="0" fillId="0" borderId="8" xfId="0" applyNumberFormat="1" applyFont="1" applyFill="1" applyBorder="1" applyProtection="1"/>
    <xf numFmtId="4" fontId="0" fillId="0" borderId="9" xfId="0" applyNumberFormat="1" applyFont="1" applyFill="1" applyBorder="1" applyProtection="1"/>
    <xf numFmtId="4" fontId="0" fillId="0" borderId="10" xfId="0" applyNumberFormat="1" applyFont="1" applyFill="1" applyBorder="1" applyProtection="1"/>
    <xf numFmtId="4" fontId="0" fillId="0" borderId="11" xfId="0" applyNumberFormat="1" applyFont="1" applyFill="1" applyBorder="1" applyProtection="1"/>
    <xf numFmtId="4" fontId="0" fillId="0" borderId="7" xfId="0" applyNumberFormat="1" applyFont="1" applyFill="1" applyBorder="1" applyAlignment="1" applyProtection="1">
      <alignment horizontal="right"/>
    </xf>
    <xf numFmtId="4" fontId="0" fillId="0" borderId="0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 applyProtection="1"/>
    <xf numFmtId="0" fontId="0" fillId="0" borderId="6" xfId="0" applyNumberFormat="1" applyBorder="1"/>
    <xf numFmtId="4" fontId="0" fillId="0" borderId="8" xfId="0" applyNumberFormat="1" applyFont="1" applyFill="1" applyBorder="1" applyAlignment="1" applyProtection="1">
      <alignment horizontal="right"/>
    </xf>
    <xf numFmtId="0" fontId="3" fillId="0" borderId="5" xfId="0" applyFont="1" applyFill="1" applyBorder="1" applyProtection="1"/>
    <xf numFmtId="4" fontId="0" fillId="0" borderId="0" xfId="0" applyNumberFormat="1" applyFont="1" applyBorder="1" applyAlignment="1">
      <alignment horizontal="right"/>
    </xf>
    <xf numFmtId="0" fontId="0" fillId="0" borderId="1" xfId="0" applyFont="1" applyBorder="1"/>
    <xf numFmtId="4" fontId="0" fillId="0" borderId="2" xfId="0" applyNumberFormat="1" applyFont="1" applyBorder="1" applyAlignment="1">
      <alignment horizontal="right"/>
    </xf>
    <xf numFmtId="0" fontId="0" fillId="0" borderId="7" xfId="0" applyFont="1" applyBorder="1"/>
    <xf numFmtId="4" fontId="0" fillId="0" borderId="8" xfId="0" applyNumberFormat="1" applyFont="1" applyBorder="1" applyAlignment="1">
      <alignment horizontal="right"/>
    </xf>
    <xf numFmtId="0" fontId="0" fillId="0" borderId="9" xfId="0" applyFont="1" applyBorder="1"/>
    <xf numFmtId="4" fontId="0" fillId="0" borderId="10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4" fontId="0" fillId="0" borderId="3" xfId="0" applyNumberFormat="1" applyFont="1" applyBorder="1" applyAlignment="1">
      <alignment horizontal="right"/>
    </xf>
    <xf numFmtId="4" fontId="0" fillId="0" borderId="7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21" fillId="0" borderId="1" xfId="1" applyNumberFormat="1" applyFont="1" applyFill="1" applyBorder="1" applyAlignment="1" applyProtection="1">
      <alignment horizontal="right" wrapText="1"/>
      <protection locked="0"/>
    </xf>
    <xf numFmtId="4" fontId="21" fillId="0" borderId="2" xfId="1" applyNumberFormat="1" applyFont="1" applyFill="1" applyBorder="1" applyAlignment="1" applyProtection="1">
      <alignment horizontal="right" wrapText="1"/>
      <protection locked="0"/>
    </xf>
    <xf numFmtId="4" fontId="21" fillId="0" borderId="3" xfId="1" applyNumberFormat="1" applyFont="1" applyFill="1" applyBorder="1" applyAlignment="1" applyProtection="1">
      <alignment horizontal="right" wrapText="1"/>
      <protection locked="0"/>
    </xf>
    <xf numFmtId="4" fontId="21" fillId="0" borderId="7" xfId="1" applyNumberFormat="1" applyFont="1" applyFill="1" applyBorder="1" applyAlignment="1" applyProtection="1">
      <alignment horizontal="right" wrapText="1"/>
      <protection locked="0"/>
    </xf>
    <xf numFmtId="4" fontId="21" fillId="0" borderId="0" xfId="1" applyNumberFormat="1" applyFont="1" applyFill="1" applyBorder="1" applyAlignment="1" applyProtection="1">
      <alignment horizontal="right" wrapText="1"/>
      <protection locked="0"/>
    </xf>
    <xf numFmtId="4" fontId="21" fillId="0" borderId="8" xfId="1" applyNumberFormat="1" applyFont="1" applyFill="1" applyBorder="1" applyAlignment="1" applyProtection="1">
      <alignment horizontal="right" wrapText="1"/>
      <protection locked="0"/>
    </xf>
    <xf numFmtId="4" fontId="21" fillId="0" borderId="9" xfId="1" applyNumberFormat="1" applyFont="1" applyFill="1" applyBorder="1" applyAlignment="1" applyProtection="1">
      <alignment horizontal="right" wrapText="1"/>
      <protection locked="0"/>
    </xf>
    <xf numFmtId="4" fontId="21" fillId="0" borderId="10" xfId="1" applyNumberFormat="1" applyFont="1" applyFill="1" applyBorder="1" applyAlignment="1" applyProtection="1">
      <alignment horizontal="right" wrapText="1"/>
      <protection locked="0"/>
    </xf>
    <xf numFmtId="4" fontId="21" fillId="0" borderId="11" xfId="1" applyNumberFormat="1" applyFont="1" applyFill="1" applyBorder="1" applyAlignment="1" applyProtection="1">
      <alignment horizontal="right" wrapText="1"/>
      <protection locked="0"/>
    </xf>
    <xf numFmtId="0" fontId="23" fillId="0" borderId="0" xfId="0" applyFont="1"/>
    <xf numFmtId="4" fontId="3" fillId="0" borderId="7" xfId="1" applyNumberFormat="1" applyFont="1" applyFill="1" applyBorder="1" applyAlignment="1" applyProtection="1">
      <alignment horizontal="right" wrapText="1"/>
      <protection locked="0"/>
    </xf>
    <xf numFmtId="4" fontId="3" fillId="0" borderId="0" xfId="1" applyNumberFormat="1" applyFont="1" applyFill="1" applyBorder="1" applyAlignment="1" applyProtection="1">
      <alignment horizontal="right" wrapText="1"/>
      <protection locked="0"/>
    </xf>
    <xf numFmtId="4" fontId="3" fillId="0" borderId="8" xfId="1" applyNumberFormat="1" applyFont="1" applyFill="1" applyBorder="1" applyAlignment="1" applyProtection="1">
      <alignment horizontal="right" wrapText="1"/>
      <protection locked="0"/>
    </xf>
    <xf numFmtId="169" fontId="0" fillId="0" borderId="18" xfId="0" applyNumberFormat="1" applyFill="1" applyBorder="1" applyAlignment="1" applyProtection="1">
      <protection locked="0"/>
    </xf>
    <xf numFmtId="8" fontId="0" fillId="0" borderId="0" xfId="0" applyNumberFormat="1"/>
    <xf numFmtId="1" fontId="20" fillId="0" borderId="0" xfId="0" applyNumberFormat="1" applyFont="1" applyAlignment="1">
      <alignment horizontal="left"/>
    </xf>
    <xf numFmtId="4" fontId="3" fillId="0" borderId="9" xfId="1" applyNumberFormat="1" applyFont="1" applyFill="1" applyBorder="1" applyAlignment="1" applyProtection="1">
      <alignment horizontal="right" wrapText="1"/>
      <protection locked="0"/>
    </xf>
    <xf numFmtId="4" fontId="3" fillId="0" borderId="10" xfId="1" applyNumberFormat="1" applyFont="1" applyFill="1" applyBorder="1" applyAlignment="1" applyProtection="1">
      <alignment horizontal="right" wrapText="1"/>
      <protection locked="0"/>
    </xf>
    <xf numFmtId="4" fontId="3" fillId="0" borderId="11" xfId="1" applyNumberFormat="1" applyFont="1" applyFill="1" applyBorder="1" applyAlignment="1" applyProtection="1">
      <alignment horizontal="right" wrapText="1"/>
      <protection locked="0"/>
    </xf>
    <xf numFmtId="4" fontId="3" fillId="0" borderId="2" xfId="0" applyNumberFormat="1" applyFont="1" applyBorder="1" applyAlignment="1" applyProtection="1">
      <alignment horizontal="right"/>
    </xf>
    <xf numFmtId="4" fontId="3" fillId="0" borderId="1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4" fontId="3" fillId="0" borderId="0" xfId="0" applyNumberFormat="1" applyFont="1" applyBorder="1" applyAlignment="1" applyProtection="1">
      <alignment horizontal="right"/>
    </xf>
    <xf numFmtId="4" fontId="3" fillId="0" borderId="7" xfId="0" applyNumberFormat="1" applyFont="1" applyBorder="1" applyAlignment="1" applyProtection="1">
      <alignment horizontal="right"/>
    </xf>
    <xf numFmtId="4" fontId="3" fillId="0" borderId="8" xfId="0" applyNumberFormat="1" applyFont="1" applyBorder="1" applyAlignment="1" applyProtection="1">
      <alignment horizontal="right"/>
    </xf>
    <xf numFmtId="4" fontId="3" fillId="0" borderId="0" xfId="0" applyNumberFormat="1" applyFont="1" applyBorder="1"/>
    <xf numFmtId="4" fontId="3" fillId="0" borderId="8" xfId="0" applyNumberFormat="1" applyFont="1" applyBorder="1" applyProtection="1"/>
    <xf numFmtId="4" fontId="3" fillId="0" borderId="7" xfId="0" applyNumberFormat="1" applyFont="1" applyBorder="1"/>
    <xf numFmtId="4" fontId="3" fillId="0" borderId="8" xfId="0" applyNumberFormat="1" applyFont="1" applyBorder="1"/>
    <xf numFmtId="4" fontId="3" fillId="0" borderId="10" xfId="0" applyNumberFormat="1" applyFont="1" applyBorder="1" applyAlignment="1" applyProtection="1">
      <alignment horizontal="right"/>
    </xf>
    <xf numFmtId="4" fontId="3" fillId="0" borderId="9" xfId="0" applyNumberFormat="1" applyFont="1" applyFill="1" applyBorder="1"/>
    <xf numFmtId="4" fontId="3" fillId="0" borderId="10" xfId="0" applyNumberFormat="1" applyFont="1" applyFill="1" applyBorder="1"/>
    <xf numFmtId="4" fontId="3" fillId="0" borderId="11" xfId="0" applyNumberFormat="1" applyFont="1" applyFill="1" applyBorder="1"/>
    <xf numFmtId="4" fontId="3" fillId="0" borderId="10" xfId="0" applyNumberFormat="1" applyFont="1" applyBorder="1" applyProtection="1"/>
    <xf numFmtId="4" fontId="3" fillId="0" borderId="9" xfId="0" applyNumberFormat="1" applyFont="1" applyBorder="1" applyAlignment="1" applyProtection="1">
      <alignment horizontal="right"/>
    </xf>
    <xf numFmtId="4" fontId="3" fillId="0" borderId="11" xfId="0" applyNumberFormat="1" applyFont="1" applyBorder="1" applyAlignment="1" applyProtection="1">
      <alignment horizontal="righ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Protection="1"/>
    <xf numFmtId="4" fontId="3" fillId="0" borderId="1" xfId="0" applyNumberFormat="1" applyFont="1" applyBorder="1" applyProtection="1"/>
    <xf numFmtId="4" fontId="3" fillId="0" borderId="3" xfId="0" applyNumberFormat="1" applyFont="1" applyBorder="1" applyProtection="1"/>
    <xf numFmtId="4" fontId="3" fillId="0" borderId="9" xfId="0" applyNumberFormat="1" applyFont="1" applyBorder="1"/>
    <xf numFmtId="4" fontId="3" fillId="0" borderId="10" xfId="0" applyNumberFormat="1" applyFont="1" applyBorder="1"/>
    <xf numFmtId="4" fontId="3" fillId="0" borderId="11" xfId="0" applyNumberFormat="1" applyFont="1" applyBorder="1"/>
    <xf numFmtId="4" fontId="3" fillId="0" borderId="9" xfId="0" applyNumberFormat="1" applyFont="1" applyBorder="1" applyProtection="1"/>
    <xf numFmtId="4" fontId="3" fillId="0" borderId="11" xfId="0" applyNumberFormat="1" applyFont="1" applyBorder="1" applyProtection="1"/>
    <xf numFmtId="4" fontId="3" fillId="0" borderId="0" xfId="0" applyNumberFormat="1" applyFont="1" applyFill="1" applyBorder="1" applyAlignment="1" applyProtection="1">
      <alignment horizontal="left"/>
    </xf>
    <xf numFmtId="170" fontId="26" fillId="8" borderId="0" xfId="0" applyNumberFormat="1" applyFont="1" applyFill="1" applyBorder="1" applyAlignment="1">
      <alignment horizontal="right" wrapText="1"/>
    </xf>
    <xf numFmtId="171" fontId="26" fillId="8" borderId="0" xfId="0" applyNumberFormat="1" applyFont="1" applyFill="1" applyBorder="1" applyAlignment="1">
      <alignment horizontal="right" wrapText="1"/>
    </xf>
    <xf numFmtId="172" fontId="26" fillId="8" borderId="0" xfId="0" applyNumberFormat="1" applyFont="1" applyFill="1" applyBorder="1" applyAlignment="1">
      <alignment horizontal="right" wrapText="1"/>
    </xf>
    <xf numFmtId="40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13" fillId="0" borderId="0" xfId="2" applyAlignment="1"/>
    <xf numFmtId="0" fontId="0" fillId="0" borderId="0" xfId="0" applyAlignment="1"/>
    <xf numFmtId="0" fontId="0" fillId="2" borderId="16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18" fillId="0" borderId="0" xfId="0" quotePrefix="1" applyFont="1" applyBorder="1" applyAlignment="1">
      <alignment horizontal="center"/>
    </xf>
    <xf numFmtId="0" fontId="0" fillId="2" borderId="23" xfId="0" applyFill="1" applyBorder="1" applyAlignment="1">
      <alignment horizontal="left"/>
    </xf>
    <xf numFmtId="0" fontId="0" fillId="2" borderId="64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2" borderId="6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3" borderId="13" xfId="0" applyFont="1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 applyProtection="1">
      <alignment horizontal="center"/>
      <protection locked="0"/>
    </xf>
    <xf numFmtId="0" fontId="14" fillId="3" borderId="15" xfId="0" applyFont="1" applyFill="1" applyBorder="1" applyAlignment="1" applyProtection="1">
      <alignment horizontal="center"/>
      <protection locked="0"/>
    </xf>
    <xf numFmtId="0" fontId="0" fillId="2" borderId="23" xfId="0" quotePrefix="1" applyNumberFormat="1" applyFill="1" applyBorder="1" applyAlignment="1">
      <alignment horizontal="center"/>
    </xf>
    <xf numFmtId="0" fontId="0" fillId="2" borderId="15" xfId="0" applyNumberFormat="1" applyFill="1" applyBorder="1" applyAlignment="1">
      <alignment horizontal="center"/>
    </xf>
    <xf numFmtId="0" fontId="0" fillId="2" borderId="23" xfId="0" quotePrefix="1" applyNumberFormat="1" applyFont="1" applyFill="1" applyBorder="1" applyAlignment="1">
      <alignment horizontal="center"/>
    </xf>
    <xf numFmtId="0" fontId="0" fillId="2" borderId="15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4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28" xfId="0" applyBorder="1" applyAlignment="1">
      <alignment horizontal="center"/>
    </xf>
  </cellXfs>
  <cellStyles count="6">
    <cellStyle name="Hyperlink" xfId="2" builtinId="8"/>
    <cellStyle name="Normal" xfId="0" builtinId="0"/>
    <cellStyle name="Normal 2" xfId="5" xr:uid="{00000000-0005-0000-0000-000033000000}"/>
    <cellStyle name="Normal 2 3" xfId="1" xr:uid="{00000000-0005-0000-0000-000002000000}"/>
    <cellStyle name="Normal 3" xfId="4" xr:uid="{00000000-0005-0000-0000-000032000000}"/>
    <cellStyle name="Percent" xfId="3" builtinId="5"/>
  </cellStyles>
  <dxfs count="34">
    <dxf>
      <numFmt numFmtId="166" formatCode="0.0000"/>
    </dxf>
    <dxf>
      <numFmt numFmtId="166" formatCode="0.0000"/>
    </dxf>
    <dxf>
      <numFmt numFmtId="166" formatCode="0.0000"/>
    </dxf>
    <dxf>
      <numFmt numFmtId="166" formatCode="0.0000"/>
    </dxf>
    <dxf>
      <numFmt numFmtId="166" formatCode="0.0000"/>
    </dxf>
    <dxf>
      <numFmt numFmtId="166" formatCode="0.0000"/>
    </dxf>
    <dxf>
      <numFmt numFmtId="166" formatCode="0.0000"/>
    </dxf>
    <dxf>
      <numFmt numFmtId="166" formatCode="0.0000"/>
    </dxf>
    <dxf>
      <numFmt numFmtId="166" formatCode="0.0000"/>
    </dxf>
    <dxf>
      <numFmt numFmtId="166" formatCode="0.0000"/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numFmt numFmtId="14" formatCode="0.00%"/>
    </dxf>
    <dxf>
      <numFmt numFmtId="14" formatCode="0.00%"/>
    </dxf>
    <dxf>
      <numFmt numFmtId="14" formatCode="0.00%"/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CCFFCC"/>
      <color rgb="FF0033CC"/>
      <color rgb="FFFFFF99"/>
      <color rgb="FFFF3300"/>
      <color rgb="FF003399"/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504825</xdr:colOff>
      <xdr:row>14</xdr:row>
      <xdr:rowOff>142875</xdr:rowOff>
    </xdr:from>
    <xdr:to>
      <xdr:col>11</xdr:col>
      <xdr:colOff>523875</xdr:colOff>
      <xdr:row>18</xdr:row>
      <xdr:rowOff>162067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A06D57-AEB2-4AC7-A557-3387E5EC7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2819400"/>
          <a:ext cx="1962150" cy="790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dsu.edu/agriculture/ag-hub/ag-topics/farm-manage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14"/>
  <sheetViews>
    <sheetView showGridLines="0" tabSelected="1" zoomScaleNormal="100" workbookViewId="0">
      <selection activeCell="M2" sqref="M2"/>
    </sheetView>
  </sheetViews>
  <sheetFormatPr defaultRowHeight="15" x14ac:dyDescent="0.25"/>
  <cols>
    <col min="1" max="1" width="13" customWidth="1"/>
    <col min="2" max="13" width="9.7109375" customWidth="1"/>
    <col min="25" max="26" width="9.140625" hidden="1" customWidth="1"/>
    <col min="27" max="27" width="10.7109375" hidden="1" customWidth="1"/>
    <col min="28" max="28" width="13.7109375" hidden="1" customWidth="1"/>
    <col min="29" max="58" width="9.140625" hidden="1" customWidth="1"/>
    <col min="59" max="59" width="9.140625" customWidth="1"/>
  </cols>
  <sheetData>
    <row r="1" spans="1:54" ht="15.75" thickBot="1" x14ac:dyDescent="0.3">
      <c r="A1" s="54" t="s">
        <v>429</v>
      </c>
      <c r="B1" s="54"/>
      <c r="C1" s="53"/>
      <c r="D1" s="53"/>
      <c r="E1" s="57" t="s">
        <v>421</v>
      </c>
      <c r="F1" s="57"/>
      <c r="G1" s="57"/>
      <c r="J1" s="58" t="s">
        <v>60</v>
      </c>
      <c r="K1" s="58" t="s">
        <v>428</v>
      </c>
      <c r="AH1" t="s">
        <v>50</v>
      </c>
      <c r="AI1" t="s">
        <v>420</v>
      </c>
      <c r="AS1" t="s">
        <v>139</v>
      </c>
      <c r="AZ1" t="s">
        <v>135</v>
      </c>
    </row>
    <row r="2" spans="1:54" x14ac:dyDescent="0.25">
      <c r="A2" s="52" t="s">
        <v>415</v>
      </c>
      <c r="B2" s="55"/>
      <c r="C2" s="55"/>
      <c r="D2" s="55"/>
      <c r="E2" s="55"/>
      <c r="F2" s="55"/>
      <c r="G2" s="55"/>
      <c r="H2" s="55"/>
      <c r="I2" s="55"/>
      <c r="J2" s="55"/>
      <c r="K2" s="55"/>
      <c r="AC2" s="169">
        <v>2019</v>
      </c>
      <c r="AD2" s="169">
        <v>2020</v>
      </c>
      <c r="AE2" s="169">
        <v>2021</v>
      </c>
      <c r="AF2" s="169">
        <v>2022</v>
      </c>
      <c r="AG2" s="169">
        <v>2023</v>
      </c>
      <c r="AH2" s="5" t="s">
        <v>51</v>
      </c>
      <c r="AI2" s="5" t="s">
        <v>84</v>
      </c>
      <c r="AS2" t="s">
        <v>134</v>
      </c>
      <c r="AZ2" t="s">
        <v>136</v>
      </c>
      <c r="BA2" t="s">
        <v>137</v>
      </c>
    </row>
    <row r="3" spans="1:54" x14ac:dyDescent="0.25">
      <c r="A3" s="52" t="s">
        <v>59</v>
      </c>
      <c r="B3" s="52"/>
      <c r="C3" s="52"/>
      <c r="D3" s="52"/>
      <c r="E3" s="52"/>
      <c r="F3" s="52"/>
      <c r="G3" s="52"/>
      <c r="H3" s="52"/>
      <c r="I3" s="52"/>
      <c r="J3" s="52"/>
      <c r="K3" s="55"/>
      <c r="N3" s="447"/>
      <c r="U3" s="450"/>
      <c r="V3" s="450"/>
      <c r="W3" s="450"/>
      <c r="X3" s="450"/>
      <c r="Y3" s="450"/>
      <c r="AA3" t="s">
        <v>0</v>
      </c>
      <c r="AB3" s="6" t="s">
        <v>29</v>
      </c>
      <c r="AC3" s="347">
        <v>5.56</v>
      </c>
      <c r="AD3" s="347">
        <v>5.56</v>
      </c>
      <c r="AE3" s="347">
        <v>7.63</v>
      </c>
      <c r="AF3" s="347">
        <v>8.83</v>
      </c>
      <c r="AG3" s="347">
        <v>6.96</v>
      </c>
      <c r="AH3" s="145">
        <v>1</v>
      </c>
      <c r="AI3" s="146">
        <v>0</v>
      </c>
      <c r="AJ3" s="1"/>
      <c r="AS3" s="154">
        <f>COUNTIF(A$29:A$35,AA3)</f>
        <v>1</v>
      </c>
      <c r="AZ3" s="154">
        <f>IF(AS3&gt;1,1,0)</f>
        <v>0</v>
      </c>
      <c r="BA3" s="6" t="str">
        <f>IF(AZ3=1,AA3,"")</f>
        <v/>
      </c>
      <c r="BB3" s="148"/>
    </row>
    <row r="4" spans="1:54" x14ac:dyDescent="0.25">
      <c r="A4" s="59" t="s">
        <v>285</v>
      </c>
      <c r="B4" s="52"/>
      <c r="C4" s="52"/>
      <c r="D4" s="52"/>
      <c r="E4" s="52"/>
      <c r="F4" s="52"/>
      <c r="G4" s="52"/>
      <c r="H4" s="52"/>
      <c r="I4" s="52"/>
      <c r="J4" s="52"/>
      <c r="K4" s="55"/>
      <c r="N4" s="447"/>
      <c r="U4" s="450"/>
      <c r="V4" s="450"/>
      <c r="W4" s="450"/>
      <c r="X4" s="450"/>
      <c r="Y4" s="450"/>
      <c r="AA4" t="s">
        <v>1</v>
      </c>
      <c r="AB4" s="3" t="s">
        <v>32</v>
      </c>
      <c r="AC4" s="348">
        <v>9.66</v>
      </c>
      <c r="AD4" s="348">
        <v>10.8</v>
      </c>
      <c r="AE4" s="348">
        <v>13.3</v>
      </c>
      <c r="AF4" s="348">
        <v>14.2</v>
      </c>
      <c r="AG4" s="348">
        <v>12.4</v>
      </c>
      <c r="AH4" s="142">
        <v>1</v>
      </c>
      <c r="AI4" s="16">
        <v>0</v>
      </c>
      <c r="AJ4" s="1"/>
      <c r="AS4" s="155">
        <f t="shared" ref="AS4:AS17" si="0">COUNTIF(A$29:A$35,AA4)</f>
        <v>1</v>
      </c>
      <c r="AZ4" s="155">
        <f t="shared" ref="AZ4:AZ17" si="1">IF(AS4&gt;1,1,0)</f>
        <v>0</v>
      </c>
      <c r="BA4" s="3" t="str">
        <f t="shared" ref="BA4:BA17" si="2">IF(AZ4=1,AA4,"")</f>
        <v/>
      </c>
      <c r="BB4" s="149"/>
    </row>
    <row r="5" spans="1:54" x14ac:dyDescent="0.25">
      <c r="A5" s="59" t="s">
        <v>284</v>
      </c>
      <c r="B5" s="52"/>
      <c r="C5" s="52"/>
      <c r="D5" s="52"/>
      <c r="E5" s="52"/>
      <c r="F5" s="52"/>
      <c r="G5" s="52"/>
      <c r="H5" s="52"/>
      <c r="I5" s="52"/>
      <c r="J5" s="52"/>
      <c r="K5" s="55"/>
      <c r="N5" s="447"/>
      <c r="U5" s="450"/>
      <c r="V5" s="450"/>
      <c r="W5" s="450"/>
      <c r="X5" s="450"/>
      <c r="Y5" s="450"/>
      <c r="AA5" t="s">
        <v>2</v>
      </c>
      <c r="AB5" s="3" t="s">
        <v>45</v>
      </c>
      <c r="AC5" s="348">
        <v>4.26</v>
      </c>
      <c r="AD5" s="348">
        <v>4.53</v>
      </c>
      <c r="AE5" s="348">
        <v>6</v>
      </c>
      <c r="AF5" s="348">
        <v>6.54</v>
      </c>
      <c r="AG5" s="348">
        <v>4.55</v>
      </c>
      <c r="AH5" s="142">
        <v>1</v>
      </c>
      <c r="AI5" s="16">
        <v>0</v>
      </c>
      <c r="AJ5" s="1"/>
      <c r="AS5" s="155">
        <f t="shared" si="0"/>
        <v>1</v>
      </c>
      <c r="AZ5" s="155">
        <f t="shared" si="1"/>
        <v>0</v>
      </c>
      <c r="BA5" s="3" t="str">
        <f t="shared" si="2"/>
        <v/>
      </c>
      <c r="BB5" s="149"/>
    </row>
    <row r="6" spans="1:54" x14ac:dyDescent="0.25">
      <c r="A6" s="59" t="s">
        <v>286</v>
      </c>
      <c r="B6" s="52"/>
      <c r="C6" s="52"/>
      <c r="D6" s="52"/>
      <c r="E6" s="52"/>
      <c r="F6" s="52"/>
      <c r="G6" s="52"/>
      <c r="H6" s="52"/>
      <c r="I6" s="52"/>
      <c r="J6" s="52"/>
      <c r="K6" s="55"/>
      <c r="N6" s="448"/>
      <c r="U6" s="450"/>
      <c r="V6" s="450"/>
      <c r="W6" s="450"/>
      <c r="X6" s="450"/>
      <c r="Y6" s="450"/>
      <c r="AA6" t="s">
        <v>12</v>
      </c>
      <c r="AB6" s="3" t="s">
        <v>33</v>
      </c>
      <c r="AC6" s="348">
        <v>4.95</v>
      </c>
      <c r="AD6" s="348">
        <v>4.95</v>
      </c>
      <c r="AE6" s="348">
        <v>5.31</v>
      </c>
      <c r="AF6" s="348">
        <v>7.4</v>
      </c>
      <c r="AG6" s="348">
        <v>7.39</v>
      </c>
      <c r="AH6" s="142">
        <v>1</v>
      </c>
      <c r="AI6" s="16">
        <v>0</v>
      </c>
      <c r="AS6" s="155">
        <f t="shared" si="0"/>
        <v>0</v>
      </c>
      <c r="AZ6" s="155">
        <f t="shared" si="1"/>
        <v>0</v>
      </c>
      <c r="BA6" s="3" t="str">
        <f t="shared" si="2"/>
        <v/>
      </c>
      <c r="BB6" s="149"/>
    </row>
    <row r="7" spans="1:54" x14ac:dyDescent="0.25">
      <c r="A7" s="59" t="s">
        <v>430</v>
      </c>
      <c r="B7" s="52"/>
      <c r="C7" s="52"/>
      <c r="D7" s="52"/>
      <c r="E7" s="52"/>
      <c r="F7" s="52"/>
      <c r="G7" s="52"/>
      <c r="H7" s="52"/>
      <c r="I7" s="52"/>
      <c r="J7" s="52"/>
      <c r="K7" s="55"/>
      <c r="N7" s="447"/>
      <c r="U7" s="450"/>
      <c r="V7" s="450"/>
      <c r="W7" s="450"/>
      <c r="X7" s="450"/>
      <c r="Y7" s="450"/>
      <c r="AA7" t="s">
        <v>3</v>
      </c>
      <c r="AB7" s="3" t="s">
        <v>36</v>
      </c>
      <c r="AC7" s="348">
        <v>2.82</v>
      </c>
      <c r="AD7" s="348">
        <v>2.77</v>
      </c>
      <c r="AE7" s="348">
        <v>4.55</v>
      </c>
      <c r="AF7" s="348">
        <v>4.57</v>
      </c>
      <c r="AG7" s="348">
        <v>3.92</v>
      </c>
      <c r="AH7" s="142">
        <v>1</v>
      </c>
      <c r="AI7" s="16">
        <v>0</v>
      </c>
      <c r="AS7" s="155">
        <f t="shared" si="0"/>
        <v>0</v>
      </c>
      <c r="AZ7" s="155">
        <f t="shared" si="1"/>
        <v>0</v>
      </c>
      <c r="BA7" s="3" t="str">
        <f t="shared" si="2"/>
        <v/>
      </c>
      <c r="BB7" s="149"/>
    </row>
    <row r="8" spans="1:54" x14ac:dyDescent="0.25">
      <c r="A8" s="59" t="s">
        <v>406</v>
      </c>
      <c r="B8" s="52"/>
      <c r="C8" s="52"/>
      <c r="D8" s="52"/>
      <c r="E8" s="52"/>
      <c r="F8" s="52"/>
      <c r="G8" s="52"/>
      <c r="H8" s="52"/>
      <c r="I8" s="52"/>
      <c r="J8" s="52"/>
      <c r="K8" s="55"/>
      <c r="N8" s="447"/>
      <c r="U8" s="451"/>
      <c r="V8" s="451"/>
      <c r="W8" s="451"/>
      <c r="X8" s="451"/>
      <c r="Y8" s="451"/>
      <c r="AA8" t="s">
        <v>4</v>
      </c>
      <c r="AB8" s="3" t="s">
        <v>37</v>
      </c>
      <c r="AC8" s="349">
        <v>11.531700000000001</v>
      </c>
      <c r="AD8" s="349">
        <v>11.531700000000001</v>
      </c>
      <c r="AE8" s="349">
        <v>25.9</v>
      </c>
      <c r="AF8" s="349">
        <v>17.5</v>
      </c>
      <c r="AG8" s="349">
        <v>12.1</v>
      </c>
      <c r="AH8" s="142">
        <v>1</v>
      </c>
      <c r="AI8" s="16">
        <v>0</v>
      </c>
      <c r="AK8" s="244" t="s">
        <v>141</v>
      </c>
      <c r="AL8" s="244"/>
      <c r="AM8" s="244"/>
      <c r="AN8" s="244"/>
      <c r="AO8" s="244"/>
      <c r="AS8" s="155">
        <f t="shared" si="0"/>
        <v>0</v>
      </c>
      <c r="AZ8" s="155">
        <f t="shared" si="1"/>
        <v>0</v>
      </c>
      <c r="BA8" s="3" t="str">
        <f t="shared" si="2"/>
        <v/>
      </c>
      <c r="BB8" s="149"/>
    </row>
    <row r="9" spans="1:54" x14ac:dyDescent="0.25">
      <c r="A9" s="59" t="s">
        <v>431</v>
      </c>
      <c r="B9" s="52"/>
      <c r="C9" s="52"/>
      <c r="D9" s="52"/>
      <c r="E9" s="52"/>
      <c r="F9" s="52"/>
      <c r="G9" s="52"/>
      <c r="H9" s="52"/>
      <c r="I9" s="52"/>
      <c r="J9" s="52"/>
      <c r="K9" s="55"/>
      <c r="N9" s="447"/>
      <c r="P9" s="346"/>
      <c r="U9" s="452"/>
      <c r="V9" s="452"/>
      <c r="W9" s="452"/>
      <c r="X9" s="452"/>
      <c r="Y9" s="452"/>
      <c r="AA9" t="s">
        <v>5</v>
      </c>
      <c r="AB9" s="3" t="s">
        <v>38</v>
      </c>
      <c r="AC9" s="349">
        <v>0.2054</v>
      </c>
      <c r="AD9" s="349">
        <v>0.2054</v>
      </c>
      <c r="AE9" s="349">
        <v>0.32900000000000001</v>
      </c>
      <c r="AF9" s="349">
        <v>0.29799999999999999</v>
      </c>
      <c r="AG9" s="349">
        <v>0.24299999999999999</v>
      </c>
      <c r="AH9" s="142">
        <v>2</v>
      </c>
      <c r="AI9" s="16">
        <v>0</v>
      </c>
      <c r="AS9" s="155">
        <f t="shared" si="0"/>
        <v>0</v>
      </c>
      <c r="AZ9" s="155">
        <f t="shared" si="1"/>
        <v>0</v>
      </c>
      <c r="BA9" s="3" t="str">
        <f t="shared" si="2"/>
        <v/>
      </c>
      <c r="BB9" s="149"/>
    </row>
    <row r="10" spans="1:54" x14ac:dyDescent="0.25">
      <c r="A10" s="59" t="s">
        <v>432</v>
      </c>
      <c r="B10" s="52"/>
      <c r="C10" s="52"/>
      <c r="D10" s="52"/>
      <c r="E10" s="52"/>
      <c r="F10" s="52"/>
      <c r="G10" s="52"/>
      <c r="H10" s="52"/>
      <c r="I10" s="52"/>
      <c r="J10" s="52"/>
      <c r="K10" s="55"/>
      <c r="N10" s="449"/>
      <c r="P10" s="346"/>
      <c r="U10" s="452"/>
      <c r="V10" s="452"/>
      <c r="W10" s="452"/>
      <c r="X10" s="452"/>
      <c r="Y10" s="452"/>
      <c r="AA10" t="s">
        <v>13</v>
      </c>
      <c r="AB10" s="3" t="s">
        <v>31</v>
      </c>
      <c r="AC10" s="349">
        <v>0.20150000000000001</v>
      </c>
      <c r="AD10" s="349">
        <v>0.21299999999999999</v>
      </c>
      <c r="AE10" s="349">
        <v>0.32900000000000001</v>
      </c>
      <c r="AF10" s="349">
        <v>0.27800000000000002</v>
      </c>
      <c r="AG10" s="349">
        <v>0.21199999999999999</v>
      </c>
      <c r="AH10" s="142">
        <v>2</v>
      </c>
      <c r="AI10" s="16">
        <v>0</v>
      </c>
      <c r="AJ10" s="1"/>
      <c r="AS10" s="155">
        <f t="shared" si="0"/>
        <v>0</v>
      </c>
      <c r="AZ10" s="155">
        <f t="shared" si="1"/>
        <v>0</v>
      </c>
      <c r="BA10" s="3" t="str">
        <f t="shared" si="2"/>
        <v/>
      </c>
      <c r="BB10" s="149"/>
    </row>
    <row r="11" spans="1:54" x14ac:dyDescent="0.25">
      <c r="A11" s="59" t="s">
        <v>287</v>
      </c>
      <c r="B11" s="52"/>
      <c r="C11" s="52"/>
      <c r="D11" s="52"/>
      <c r="E11" s="52"/>
      <c r="F11" s="52"/>
      <c r="G11" s="52"/>
      <c r="H11" s="52"/>
      <c r="I11" s="52"/>
      <c r="J11" s="52"/>
      <c r="K11" s="55"/>
      <c r="N11" s="449"/>
      <c r="P11" s="346"/>
      <c r="U11" s="452"/>
      <c r="V11" s="452"/>
      <c r="W11" s="452"/>
      <c r="X11" s="452"/>
      <c r="Y11" s="452"/>
      <c r="AA11" t="s">
        <v>8</v>
      </c>
      <c r="AB11" s="3" t="s">
        <v>39</v>
      </c>
      <c r="AC11" s="349">
        <v>0.1163</v>
      </c>
      <c r="AD11" s="349">
        <v>0.1163</v>
      </c>
      <c r="AE11" s="349">
        <v>0.16200000000000001</v>
      </c>
      <c r="AF11" s="349">
        <v>0.16</v>
      </c>
      <c r="AG11" s="349">
        <v>0.152</v>
      </c>
      <c r="AH11" s="142">
        <v>2</v>
      </c>
      <c r="AI11" s="16">
        <v>0</v>
      </c>
      <c r="AJ11" s="1"/>
      <c r="AS11" s="155">
        <f t="shared" si="0"/>
        <v>0</v>
      </c>
      <c r="AZ11" s="155">
        <f t="shared" si="1"/>
        <v>0</v>
      </c>
      <c r="BA11" s="3" t="str">
        <f t="shared" si="2"/>
        <v/>
      </c>
      <c r="BB11" s="149"/>
    </row>
    <row r="12" spans="1:54" x14ac:dyDescent="0.25">
      <c r="A12" s="59" t="s">
        <v>426</v>
      </c>
      <c r="B12" s="52"/>
      <c r="C12" s="52"/>
      <c r="F12" s="59" t="s">
        <v>425</v>
      </c>
      <c r="G12" s="453" t="s">
        <v>422</v>
      </c>
      <c r="H12" s="454"/>
      <c r="I12" s="454"/>
      <c r="J12" s="454"/>
      <c r="K12" s="454"/>
      <c r="L12" s="454"/>
      <c r="M12" s="454"/>
      <c r="N12" s="449"/>
      <c r="U12" s="452"/>
      <c r="V12" s="452"/>
      <c r="W12" s="452"/>
      <c r="X12" s="452"/>
      <c r="Y12" s="452"/>
      <c r="AA12" t="s">
        <v>9</v>
      </c>
      <c r="AB12" s="3" t="s">
        <v>40</v>
      </c>
      <c r="AC12" s="349">
        <v>0.22969999999999999</v>
      </c>
      <c r="AD12" s="349">
        <v>0.22969999999999999</v>
      </c>
      <c r="AE12" s="349">
        <v>0.35599999999999998</v>
      </c>
      <c r="AF12" s="349">
        <v>0.34399999999999997</v>
      </c>
      <c r="AG12" s="349">
        <v>0.40400000000000003</v>
      </c>
      <c r="AH12" s="142">
        <v>2</v>
      </c>
      <c r="AI12" s="16">
        <v>0</v>
      </c>
      <c r="AJ12" s="1"/>
      <c r="AS12" s="155">
        <f t="shared" si="0"/>
        <v>0</v>
      </c>
      <c r="AZ12" s="155">
        <f t="shared" si="1"/>
        <v>0</v>
      </c>
      <c r="BA12" s="3" t="str">
        <f t="shared" si="2"/>
        <v/>
      </c>
      <c r="BB12" s="149"/>
    </row>
    <row r="13" spans="1:54" x14ac:dyDescent="0.25">
      <c r="A13" s="351" t="s">
        <v>418</v>
      </c>
      <c r="B13" s="351"/>
      <c r="C13" s="351"/>
      <c r="D13" s="52"/>
      <c r="E13" s="52"/>
      <c r="F13" s="52"/>
      <c r="G13" s="52"/>
      <c r="H13" s="52"/>
      <c r="I13" s="52"/>
      <c r="J13" s="52"/>
      <c r="K13" s="55"/>
      <c r="N13" s="449"/>
      <c r="U13" s="452"/>
      <c r="V13" s="452"/>
      <c r="W13" s="452"/>
      <c r="X13" s="452"/>
      <c r="Y13" s="452"/>
      <c r="AA13" t="s">
        <v>6</v>
      </c>
      <c r="AB13" s="3" t="s">
        <v>35</v>
      </c>
      <c r="AC13" s="349">
        <v>0.22750000000000001</v>
      </c>
      <c r="AD13" s="349">
        <v>0.22750000000000001</v>
      </c>
      <c r="AE13" s="349">
        <v>0.255</v>
      </c>
      <c r="AF13" s="349">
        <v>0.33300000000000002</v>
      </c>
      <c r="AG13" s="349">
        <v>0.36</v>
      </c>
      <c r="AH13" s="142">
        <v>2</v>
      </c>
      <c r="AI13" s="16" t="s">
        <v>416</v>
      </c>
      <c r="AJ13" s="1"/>
      <c r="AS13" s="155">
        <f t="shared" si="0"/>
        <v>0</v>
      </c>
      <c r="AZ13" s="155">
        <f t="shared" si="1"/>
        <v>0</v>
      </c>
      <c r="BA13" s="3" t="str">
        <f t="shared" si="2"/>
        <v/>
      </c>
      <c r="BB13" s="149"/>
    </row>
    <row r="14" spans="1:54" x14ac:dyDescent="0.25">
      <c r="A14" s="458" t="s">
        <v>124</v>
      </c>
      <c r="B14" s="458"/>
      <c r="C14" s="458"/>
      <c r="D14" s="458"/>
      <c r="E14" s="458"/>
      <c r="F14" s="458"/>
      <c r="G14" s="458"/>
      <c r="H14" s="458"/>
      <c r="I14" s="458"/>
      <c r="J14" s="458"/>
      <c r="K14" s="458"/>
      <c r="N14" s="449"/>
      <c r="U14" s="452"/>
      <c r="V14" s="452"/>
      <c r="W14" s="452"/>
      <c r="X14" s="452"/>
      <c r="Y14" s="452"/>
      <c r="AA14" t="s">
        <v>7</v>
      </c>
      <c r="AB14" s="3" t="s">
        <v>41</v>
      </c>
      <c r="AC14" s="349">
        <v>0.26600000000000001</v>
      </c>
      <c r="AD14" s="349">
        <v>0.26700000000000002</v>
      </c>
      <c r="AE14" s="349">
        <v>0.311</v>
      </c>
      <c r="AF14" s="349">
        <v>0.42099999999999999</v>
      </c>
      <c r="AG14" s="349">
        <v>0.57899999999999996</v>
      </c>
      <c r="AH14" s="142">
        <v>2</v>
      </c>
      <c r="AI14" s="16">
        <v>0</v>
      </c>
      <c r="AJ14" s="1"/>
      <c r="AS14" s="155">
        <f t="shared" si="0"/>
        <v>0</v>
      </c>
      <c r="AZ14" s="155">
        <f t="shared" si="1"/>
        <v>0</v>
      </c>
      <c r="BA14" s="3" t="str">
        <f t="shared" si="2"/>
        <v/>
      </c>
      <c r="BB14" s="149"/>
    </row>
    <row r="15" spans="1:54" x14ac:dyDescent="0.25">
      <c r="N15" s="449"/>
      <c r="U15" s="452"/>
      <c r="V15" s="452"/>
      <c r="W15" s="452"/>
      <c r="X15" s="452"/>
      <c r="Y15" s="452"/>
      <c r="AA15" t="s">
        <v>10</v>
      </c>
      <c r="AB15" s="3" t="s">
        <v>42</v>
      </c>
      <c r="AC15" s="349">
        <v>0.2477</v>
      </c>
      <c r="AD15" s="349">
        <v>0.2477</v>
      </c>
      <c r="AE15" s="349">
        <v>0.36499999999999999</v>
      </c>
      <c r="AF15" s="349">
        <v>0.35599999999999998</v>
      </c>
      <c r="AG15" s="349">
        <v>0.36899999999999999</v>
      </c>
      <c r="AH15" s="142">
        <v>2</v>
      </c>
      <c r="AI15" s="16">
        <v>0</v>
      </c>
      <c r="AJ15" s="1"/>
      <c r="AS15" s="155">
        <f t="shared" si="0"/>
        <v>0</v>
      </c>
      <c r="AZ15" s="155">
        <f t="shared" si="1"/>
        <v>0</v>
      </c>
      <c r="BA15" s="3" t="str">
        <f t="shared" si="2"/>
        <v/>
      </c>
      <c r="BB15" s="149"/>
    </row>
    <row r="16" spans="1:54" ht="15.75" thickBot="1" x14ac:dyDescent="0.3">
      <c r="A16" s="120" t="s">
        <v>123</v>
      </c>
      <c r="B16" s="120"/>
      <c r="C16" s="120"/>
      <c r="D16" s="120"/>
      <c r="N16" s="447"/>
      <c r="U16" s="452"/>
      <c r="V16" s="452"/>
      <c r="W16" s="452"/>
      <c r="X16" s="452"/>
      <c r="Y16" s="452"/>
      <c r="AA16" t="s">
        <v>11</v>
      </c>
      <c r="AB16" s="3" t="s">
        <v>43</v>
      </c>
      <c r="AC16" s="349">
        <v>0.219</v>
      </c>
      <c r="AD16" s="349">
        <v>0.219</v>
      </c>
      <c r="AE16" s="349">
        <v>0.33300000000000002</v>
      </c>
      <c r="AF16" s="349">
        <v>0.32700000000000001</v>
      </c>
      <c r="AG16" s="349">
        <v>0.35699999999999998</v>
      </c>
      <c r="AH16" s="142">
        <v>2</v>
      </c>
      <c r="AI16" s="16">
        <v>0</v>
      </c>
      <c r="AJ16" s="1"/>
      <c r="AS16" s="155">
        <f t="shared" si="0"/>
        <v>0</v>
      </c>
      <c r="AZ16" s="155">
        <f t="shared" si="1"/>
        <v>0</v>
      </c>
      <c r="BA16" s="3" t="str">
        <f t="shared" si="2"/>
        <v/>
      </c>
      <c r="BB16" s="149"/>
    </row>
    <row r="17" spans="1:54" x14ac:dyDescent="0.25">
      <c r="A17" s="459" t="s">
        <v>69</v>
      </c>
      <c r="B17" s="460"/>
      <c r="C17" s="477" t="s">
        <v>450</v>
      </c>
      <c r="D17" s="478"/>
      <c r="E17" s="479"/>
      <c r="G17" s="353"/>
      <c r="N17" s="449"/>
      <c r="U17" s="450"/>
      <c r="V17" s="450"/>
      <c r="W17" s="450"/>
      <c r="X17" s="450"/>
      <c r="Y17" s="450"/>
      <c r="AA17" t="s">
        <v>46</v>
      </c>
      <c r="AB17" s="3" t="s">
        <v>44</v>
      </c>
      <c r="AC17" s="350">
        <v>4.51</v>
      </c>
      <c r="AD17" s="350">
        <v>5.04</v>
      </c>
      <c r="AE17" s="350">
        <v>5.94</v>
      </c>
      <c r="AF17" s="350">
        <v>5.94</v>
      </c>
      <c r="AG17" s="350">
        <v>4.93</v>
      </c>
      <c r="AH17" s="142">
        <v>1</v>
      </c>
      <c r="AI17" s="16">
        <v>0</v>
      </c>
      <c r="AS17" s="156">
        <f t="shared" si="0"/>
        <v>0</v>
      </c>
      <c r="AZ17" s="156">
        <f t="shared" si="1"/>
        <v>0</v>
      </c>
      <c r="BA17" s="4" t="str">
        <f t="shared" si="2"/>
        <v/>
      </c>
      <c r="BB17" s="8"/>
    </row>
    <row r="18" spans="1:54" x14ac:dyDescent="0.25">
      <c r="A18" s="461" t="s">
        <v>70</v>
      </c>
      <c r="B18" s="462"/>
      <c r="C18" s="239" t="s">
        <v>18</v>
      </c>
      <c r="D18" s="240" t="s">
        <v>19</v>
      </c>
      <c r="E18" s="11" t="s">
        <v>20</v>
      </c>
      <c r="I18" s="244"/>
      <c r="N18" s="449"/>
      <c r="X18" s="352"/>
      <c r="AB18" s="4" t="str">
        <f>""</f>
        <v/>
      </c>
      <c r="AC18" s="15" t="str">
        <f>""</f>
        <v/>
      </c>
      <c r="AD18" s="15" t="str">
        <f>""</f>
        <v/>
      </c>
      <c r="AE18" s="15" t="str">
        <f>""</f>
        <v/>
      </c>
      <c r="AF18" s="15" t="str">
        <f>""</f>
        <v/>
      </c>
      <c r="AG18" s="15" t="str">
        <f>""</f>
        <v/>
      </c>
      <c r="AH18" s="60"/>
      <c r="AI18" s="8"/>
      <c r="AJ18" s="5" t="s">
        <v>48</v>
      </c>
      <c r="AZ18" s="153">
        <f>IF(SUM(AZ3:AZ17)&gt;0,1,0)</f>
        <v>0</v>
      </c>
    </row>
    <row r="19" spans="1:54" x14ac:dyDescent="0.25">
      <c r="A19" s="461" t="s">
        <v>121</v>
      </c>
      <c r="B19" s="462"/>
      <c r="C19" s="17" t="s">
        <v>427</v>
      </c>
      <c r="D19" s="214"/>
      <c r="E19" s="19"/>
      <c r="I19" s="244"/>
      <c r="N19" s="449"/>
      <c r="X19" s="352"/>
      <c r="AC19" s="144"/>
      <c r="AD19" t="s">
        <v>58</v>
      </c>
      <c r="AZ19" t="s">
        <v>138</v>
      </c>
    </row>
    <row r="20" spans="1:54" x14ac:dyDescent="0.25">
      <c r="A20" s="461" t="s">
        <v>71</v>
      </c>
      <c r="B20" s="462"/>
      <c r="C20" s="231">
        <v>300</v>
      </c>
      <c r="D20" s="231"/>
      <c r="E20" s="232"/>
      <c r="I20" s="244"/>
      <c r="N20" s="1"/>
      <c r="X20" s="352"/>
    </row>
    <row r="21" spans="1:54" ht="15.75" thickBot="1" x14ac:dyDescent="0.3">
      <c r="A21" s="463" t="s">
        <v>72</v>
      </c>
      <c r="B21" s="464"/>
      <c r="C21" s="233">
        <v>200</v>
      </c>
      <c r="D21" s="233"/>
      <c r="E21" s="234"/>
      <c r="F21" s="110"/>
      <c r="G21" s="244" t="s">
        <v>444</v>
      </c>
      <c r="I21" s="244"/>
      <c r="X21" s="352"/>
    </row>
    <row r="22" spans="1:54" x14ac:dyDescent="0.25">
      <c r="A22" s="241" t="s">
        <v>61</v>
      </c>
      <c r="E22" s="1"/>
      <c r="F22" s="50"/>
      <c r="X22" s="352"/>
    </row>
    <row r="23" spans="1:54" ht="14.25" customHeight="1" x14ac:dyDescent="0.25">
      <c r="A23" s="196" t="s">
        <v>122</v>
      </c>
      <c r="B23" s="49"/>
      <c r="C23" s="49"/>
      <c r="D23" s="49"/>
      <c r="E23" s="49"/>
      <c r="F23" s="49"/>
      <c r="G23" s="50"/>
      <c r="H23" s="50"/>
      <c r="R23" s="352"/>
      <c r="S23" s="413"/>
      <c r="T23" s="413"/>
      <c r="U23" s="413"/>
      <c r="V23" s="413"/>
      <c r="W23" s="413"/>
      <c r="X23" s="352"/>
    </row>
    <row r="24" spans="1:54" x14ac:dyDescent="0.25">
      <c r="A24" s="170" t="str">
        <f>IF(SUM(AB43:AD43)&gt;0,CONCATENATE("Error: Total base acres exceeds total crop land on farm(s) ",AB42," ",AC42," ",AD42),"")</f>
        <v/>
      </c>
      <c r="X24" s="352"/>
      <c r="AB24" s="170"/>
    </row>
    <row r="25" spans="1:54" x14ac:dyDescent="0.25">
      <c r="A25" s="170"/>
      <c r="R25" s="352"/>
      <c r="S25" s="413"/>
      <c r="T25" s="413"/>
      <c r="U25" s="413"/>
      <c r="V25" s="413"/>
      <c r="W25" s="413"/>
      <c r="X25" s="352"/>
    </row>
    <row r="26" spans="1:54" ht="15.75" thickBot="1" x14ac:dyDescent="0.3">
      <c r="A26" s="78" t="s">
        <v>433</v>
      </c>
      <c r="B26" s="78"/>
      <c r="C26" s="78"/>
      <c r="D26" s="78"/>
      <c r="E26" s="78"/>
      <c r="AB26" s="6"/>
      <c r="AC26" s="147"/>
      <c r="AD26" s="147"/>
      <c r="AE26" s="148"/>
      <c r="AG26" t="s">
        <v>91</v>
      </c>
    </row>
    <row r="27" spans="1:54" x14ac:dyDescent="0.25">
      <c r="A27" s="67"/>
      <c r="B27" s="490" t="str">
        <f>IF(ISBLANK(C19),"",C19)</f>
        <v>FSA 1000</v>
      </c>
      <c r="C27" s="490"/>
      <c r="D27" s="480" t="str">
        <f>IF(ISBLANK(D19),"",D19)</f>
        <v/>
      </c>
      <c r="E27" s="481"/>
      <c r="F27" s="482" t="str">
        <f>IF(ISBLANK(E19),"",E19)</f>
        <v/>
      </c>
      <c r="G27" s="483"/>
      <c r="H27" s="484" t="s">
        <v>17</v>
      </c>
      <c r="I27" s="485"/>
      <c r="J27" s="489" t="s">
        <v>128</v>
      </c>
      <c r="K27" s="489"/>
      <c r="L27" s="485"/>
      <c r="AA27" s="51" t="s">
        <v>82</v>
      </c>
      <c r="AB27" s="486" t="s">
        <v>88</v>
      </c>
      <c r="AC27" s="487"/>
      <c r="AD27" s="487"/>
      <c r="AE27" s="488"/>
      <c r="AF27" s="51" t="s">
        <v>86</v>
      </c>
      <c r="AG27" t="s">
        <v>89</v>
      </c>
    </row>
    <row r="28" spans="1:54" ht="15.75" thickBot="1" x14ac:dyDescent="0.3">
      <c r="A28" s="68" t="s">
        <v>34</v>
      </c>
      <c r="B28" s="61" t="s">
        <v>126</v>
      </c>
      <c r="C28" s="64" t="s">
        <v>127</v>
      </c>
      <c r="D28" s="69" t="s">
        <v>126</v>
      </c>
      <c r="E28" s="70" t="s">
        <v>127</v>
      </c>
      <c r="F28" s="69" t="s">
        <v>126</v>
      </c>
      <c r="G28" s="70" t="s">
        <v>127</v>
      </c>
      <c r="H28" s="71" t="s">
        <v>14</v>
      </c>
      <c r="I28" s="70" t="s">
        <v>65</v>
      </c>
      <c r="J28" s="215" t="str">
        <f>B27</f>
        <v>FSA 1000</v>
      </c>
      <c r="K28" s="216" t="str">
        <f>D27</f>
        <v/>
      </c>
      <c r="L28" s="217" t="str">
        <f>F27</f>
        <v/>
      </c>
      <c r="AA28" s="51" t="s">
        <v>64</v>
      </c>
      <c r="AB28" s="150" t="s">
        <v>18</v>
      </c>
      <c r="AC28" s="151" t="s">
        <v>19</v>
      </c>
      <c r="AD28" s="151" t="s">
        <v>62</v>
      </c>
      <c r="AE28" s="152" t="s">
        <v>85</v>
      </c>
      <c r="AF28" s="51" t="s">
        <v>87</v>
      </c>
      <c r="AG28" s="12" t="s">
        <v>90</v>
      </c>
    </row>
    <row r="29" spans="1:54" x14ac:dyDescent="0.25">
      <c r="A29" s="72" t="s">
        <v>0</v>
      </c>
      <c r="B29" s="73">
        <v>100</v>
      </c>
      <c r="C29" s="218">
        <v>1</v>
      </c>
      <c r="D29" s="73"/>
      <c r="E29" s="193">
        <v>1</v>
      </c>
      <c r="F29" s="73"/>
      <c r="G29" s="193">
        <v>1</v>
      </c>
      <c r="H29" s="74">
        <f>SUM(B29,D29,F29)</f>
        <v>100</v>
      </c>
      <c r="I29" s="79">
        <f>(B29*C29)+(D29*E29)+(F29*G29)</f>
        <v>100</v>
      </c>
      <c r="J29" s="77">
        <f>ROUND(IF($I$36=0,0,(B29*C29/$I$36)),4)</f>
        <v>0.33329999999999999</v>
      </c>
      <c r="K29" s="83">
        <f>ROUND(IF($I$36=0,0,(D29*E29/$I$36)),4)</f>
        <v>0</v>
      </c>
      <c r="L29" s="84">
        <f>ROUND(IF($I$36=0,0,(F29*G29/$I$36)),4)</f>
        <v>0</v>
      </c>
      <c r="AA29" s="5">
        <f>IFERROR(VLOOKUP(A29,AA3:AH18,8,FALSE),0)</f>
        <v>1</v>
      </c>
      <c r="AB29" s="3">
        <f>IF(B29&gt;0,1,0)</f>
        <v>1</v>
      </c>
      <c r="AC29" s="1">
        <f t="shared" ref="AC29:AC35" si="3">IF(D29&gt;0,1,0)</f>
        <v>0</v>
      </c>
      <c r="AD29" s="1">
        <f t="shared" ref="AD29:AD35" si="4">IF(F29&gt;0,1,0)</f>
        <v>0</v>
      </c>
      <c r="AE29" s="149">
        <f>(SUM(AB29:AD29)&gt;0)*1</f>
        <v>1</v>
      </c>
      <c r="AF29">
        <f>ISTEXT(A29)*1</f>
        <v>1</v>
      </c>
      <c r="AG29">
        <f t="shared" ref="AG29:AG30" si="5">IF(AE29=1,IF(AF29=0,1,0),0)</f>
        <v>0</v>
      </c>
    </row>
    <row r="30" spans="1:54" x14ac:dyDescent="0.25">
      <c r="A30" s="18" t="s">
        <v>1</v>
      </c>
      <c r="B30" s="62">
        <v>100</v>
      </c>
      <c r="C30" s="219">
        <v>1</v>
      </c>
      <c r="D30" s="62"/>
      <c r="E30" s="194">
        <v>1</v>
      </c>
      <c r="F30" s="62"/>
      <c r="G30" s="194">
        <v>1</v>
      </c>
      <c r="H30" s="66">
        <f t="shared" ref="H30:H35" si="6">SUM(B30,D30,F30)</f>
        <v>100</v>
      </c>
      <c r="I30" s="80">
        <f t="shared" ref="I30:I35" si="7">(B30*C30)+(D30*E30)+(F30*G30)</f>
        <v>100</v>
      </c>
      <c r="J30" s="85">
        <f t="shared" ref="J30:J35" si="8">ROUND(IF($I$36=0,0,(B30*C30/$I$36)),4)</f>
        <v>0.33329999999999999</v>
      </c>
      <c r="K30" s="82">
        <f t="shared" ref="K30:K35" si="9">ROUND(IF($I$36=0,0,(D30*E30/$I$36)),4)</f>
        <v>0</v>
      </c>
      <c r="L30" s="86">
        <f t="shared" ref="L30:L35" si="10">ROUND(IF($I$36=0,0,(F30*G30/$I$36)),4)</f>
        <v>0</v>
      </c>
      <c r="AA30">
        <f>IFERROR(VLOOKUP(A30,AA4:AH19,8,FALSE),0)</f>
        <v>1</v>
      </c>
      <c r="AB30" s="3">
        <f t="shared" ref="AB30:AB35" si="11">IF(B30&gt;0,1,0)</f>
        <v>1</v>
      </c>
      <c r="AC30" s="1">
        <f t="shared" si="3"/>
        <v>0</v>
      </c>
      <c r="AD30" s="1">
        <f t="shared" si="4"/>
        <v>0</v>
      </c>
      <c r="AE30" s="149">
        <f t="shared" ref="AE30:AE35" si="12">(SUM(AB30:AD30)&gt;0)*1</f>
        <v>1</v>
      </c>
      <c r="AF30">
        <f t="shared" ref="AF30:AF35" si="13">ISTEXT(A30)*1</f>
        <v>1</v>
      </c>
      <c r="AG30">
        <f t="shared" si="5"/>
        <v>0</v>
      </c>
    </row>
    <row r="31" spans="1:54" x14ac:dyDescent="0.25">
      <c r="A31" s="18" t="s">
        <v>2</v>
      </c>
      <c r="B31" s="62">
        <v>100</v>
      </c>
      <c r="C31" s="219">
        <v>1</v>
      </c>
      <c r="D31" s="62"/>
      <c r="E31" s="194">
        <v>1</v>
      </c>
      <c r="F31" s="62"/>
      <c r="G31" s="194">
        <v>1</v>
      </c>
      <c r="H31" s="66">
        <f t="shared" si="6"/>
        <v>100</v>
      </c>
      <c r="I31" s="80">
        <f t="shared" si="7"/>
        <v>100</v>
      </c>
      <c r="J31" s="85">
        <f t="shared" si="8"/>
        <v>0.33329999999999999</v>
      </c>
      <c r="K31" s="82">
        <f t="shared" si="9"/>
        <v>0</v>
      </c>
      <c r="L31" s="86">
        <f t="shared" si="10"/>
        <v>0</v>
      </c>
      <c r="AA31">
        <f>IFERROR(VLOOKUP(A31,AA5:AH20,8,FALSE),0)</f>
        <v>1</v>
      </c>
      <c r="AB31" s="3">
        <f t="shared" si="11"/>
        <v>1</v>
      </c>
      <c r="AC31" s="1">
        <f t="shared" si="3"/>
        <v>0</v>
      </c>
      <c r="AD31" s="1">
        <f t="shared" si="4"/>
        <v>0</v>
      </c>
      <c r="AE31" s="149">
        <f t="shared" si="12"/>
        <v>1</v>
      </c>
      <c r="AF31">
        <f t="shared" si="13"/>
        <v>1</v>
      </c>
      <c r="AG31">
        <f>IF(AE31=1,IF(AF31=0,1,0),0)</f>
        <v>0</v>
      </c>
    </row>
    <row r="32" spans="1:54" x14ac:dyDescent="0.25">
      <c r="A32" s="18"/>
      <c r="B32" s="62"/>
      <c r="C32" s="219">
        <v>1</v>
      </c>
      <c r="D32" s="62"/>
      <c r="E32" s="194">
        <v>1</v>
      </c>
      <c r="F32" s="62"/>
      <c r="G32" s="194">
        <v>1</v>
      </c>
      <c r="H32" s="66">
        <f t="shared" si="6"/>
        <v>0</v>
      </c>
      <c r="I32" s="80">
        <f t="shared" si="7"/>
        <v>0</v>
      </c>
      <c r="J32" s="85">
        <f t="shared" si="8"/>
        <v>0</v>
      </c>
      <c r="K32" s="82">
        <f t="shared" si="9"/>
        <v>0</v>
      </c>
      <c r="L32" s="86">
        <f t="shared" si="10"/>
        <v>0</v>
      </c>
      <c r="AA32">
        <f>IFERROR(VLOOKUP(A32,AA6:AH21,8,FALSE),0)</f>
        <v>0</v>
      </c>
      <c r="AB32" s="3">
        <f t="shared" si="11"/>
        <v>0</v>
      </c>
      <c r="AC32" s="1">
        <f t="shared" si="3"/>
        <v>0</v>
      </c>
      <c r="AD32" s="1">
        <f t="shared" si="4"/>
        <v>0</v>
      </c>
      <c r="AE32" s="149">
        <f t="shared" si="12"/>
        <v>0</v>
      </c>
      <c r="AF32">
        <f t="shared" si="13"/>
        <v>0</v>
      </c>
      <c r="AG32">
        <f t="shared" ref="AG32:AG35" si="14">IF(AE32=1,IF(AF32=0,1,0),0)</f>
        <v>0</v>
      </c>
    </row>
    <row r="33" spans="1:34" x14ac:dyDescent="0.25">
      <c r="A33" s="18"/>
      <c r="B33" s="62"/>
      <c r="C33" s="219">
        <v>1</v>
      </c>
      <c r="D33" s="62"/>
      <c r="E33" s="194">
        <v>1</v>
      </c>
      <c r="F33" s="62"/>
      <c r="G33" s="194">
        <v>1</v>
      </c>
      <c r="H33" s="66">
        <f t="shared" si="6"/>
        <v>0</v>
      </c>
      <c r="I33" s="80">
        <f t="shared" si="7"/>
        <v>0</v>
      </c>
      <c r="J33" s="85">
        <f t="shared" si="8"/>
        <v>0</v>
      </c>
      <c r="K33" s="82">
        <f t="shared" si="9"/>
        <v>0</v>
      </c>
      <c r="L33" s="86">
        <f t="shared" si="10"/>
        <v>0</v>
      </c>
      <c r="AA33">
        <f>IFERROR(VLOOKUP(A33,AA7:AH23,8,FALSE),0)</f>
        <v>0</v>
      </c>
      <c r="AB33" s="3">
        <f t="shared" si="11"/>
        <v>0</v>
      </c>
      <c r="AC33" s="1">
        <f t="shared" si="3"/>
        <v>0</v>
      </c>
      <c r="AD33" s="1">
        <f t="shared" si="4"/>
        <v>0</v>
      </c>
      <c r="AE33" s="149">
        <f t="shared" si="12"/>
        <v>0</v>
      </c>
      <c r="AF33">
        <f t="shared" si="13"/>
        <v>0</v>
      </c>
      <c r="AG33">
        <f t="shared" si="14"/>
        <v>0</v>
      </c>
    </row>
    <row r="34" spans="1:34" x14ac:dyDescent="0.25">
      <c r="A34" s="18"/>
      <c r="B34" s="62"/>
      <c r="C34" s="219">
        <v>1</v>
      </c>
      <c r="D34" s="62"/>
      <c r="E34" s="194">
        <v>1</v>
      </c>
      <c r="F34" s="62"/>
      <c r="G34" s="194">
        <v>1</v>
      </c>
      <c r="H34" s="66">
        <f t="shared" si="6"/>
        <v>0</v>
      </c>
      <c r="I34" s="80">
        <f t="shared" si="7"/>
        <v>0</v>
      </c>
      <c r="J34" s="85">
        <f t="shared" si="8"/>
        <v>0</v>
      </c>
      <c r="K34" s="82">
        <f t="shared" si="9"/>
        <v>0</v>
      </c>
      <c r="L34" s="86">
        <f t="shared" si="10"/>
        <v>0</v>
      </c>
      <c r="AA34">
        <f>IFERROR(VLOOKUP(A34,AA8:AH24,8,FALSE),0)</f>
        <v>0</v>
      </c>
      <c r="AB34" s="3">
        <f t="shared" si="11"/>
        <v>0</v>
      </c>
      <c r="AC34" s="1">
        <f t="shared" si="3"/>
        <v>0</v>
      </c>
      <c r="AD34" s="1">
        <f t="shared" si="4"/>
        <v>0</v>
      </c>
      <c r="AE34" s="149">
        <f t="shared" si="12"/>
        <v>0</v>
      </c>
      <c r="AF34">
        <f t="shared" si="13"/>
        <v>0</v>
      </c>
      <c r="AG34">
        <f t="shared" si="14"/>
        <v>0</v>
      </c>
    </row>
    <row r="35" spans="1:34" ht="15.75" thickBot="1" x14ac:dyDescent="0.3">
      <c r="A35" s="75"/>
      <c r="B35" s="63"/>
      <c r="C35" s="220">
        <v>1</v>
      </c>
      <c r="D35" s="63"/>
      <c r="E35" s="195">
        <v>1</v>
      </c>
      <c r="F35" s="63"/>
      <c r="G35" s="195">
        <v>1</v>
      </c>
      <c r="H35" s="76">
        <f t="shared" si="6"/>
        <v>0</v>
      </c>
      <c r="I35" s="81">
        <f t="shared" si="7"/>
        <v>0</v>
      </c>
      <c r="J35" s="87">
        <f t="shared" si="8"/>
        <v>0</v>
      </c>
      <c r="K35" s="88">
        <f t="shared" si="9"/>
        <v>0</v>
      </c>
      <c r="L35" s="89">
        <f t="shared" si="10"/>
        <v>0</v>
      </c>
      <c r="AA35" s="60">
        <f>IFERROR(VLOOKUP(A35,AA9:AH25,8,FALSE),0)</f>
        <v>0</v>
      </c>
      <c r="AB35" s="4">
        <f t="shared" si="11"/>
        <v>0</v>
      </c>
      <c r="AC35" s="60">
        <f t="shared" si="3"/>
        <v>0</v>
      </c>
      <c r="AD35" s="60">
        <f t="shared" si="4"/>
        <v>0</v>
      </c>
      <c r="AE35" s="8">
        <f t="shared" si="12"/>
        <v>0</v>
      </c>
      <c r="AF35">
        <f t="shared" si="13"/>
        <v>0</v>
      </c>
      <c r="AG35">
        <f t="shared" si="14"/>
        <v>0</v>
      </c>
    </row>
    <row r="36" spans="1:34" x14ac:dyDescent="0.25">
      <c r="A36" s="134" t="s">
        <v>66</v>
      </c>
      <c r="B36" s="105">
        <f>SUM(B29:B35)</f>
        <v>300</v>
      </c>
      <c r="C36" s="26"/>
      <c r="D36" s="106">
        <f>SUM(D29:D35)</f>
        <v>0</v>
      </c>
      <c r="E36" s="107"/>
      <c r="F36" s="106">
        <f>SUM(F29:F35)</f>
        <v>0</v>
      </c>
      <c r="G36" s="107"/>
      <c r="H36" s="65">
        <f>SUM(H29:H35)</f>
        <v>300</v>
      </c>
      <c r="I36" s="111">
        <f>SUM(I29:I35)</f>
        <v>300</v>
      </c>
      <c r="J36" s="112"/>
      <c r="K36" s="97"/>
      <c r="L36" s="102"/>
      <c r="AA36" t="s">
        <v>63</v>
      </c>
      <c r="AB36">
        <f>IF(SUM(AB29:AB35)&gt;0,1,0)</f>
        <v>1</v>
      </c>
      <c r="AC36">
        <f t="shared" ref="AC36:AD36" si="15">IF(SUM(AC29:AC35)&gt;0,1,0)</f>
        <v>0</v>
      </c>
      <c r="AD36">
        <f t="shared" si="15"/>
        <v>0</v>
      </c>
    </row>
    <row r="37" spans="1:34" ht="15.75" thickBot="1" x14ac:dyDescent="0.3">
      <c r="A37" s="108" t="s">
        <v>129</v>
      </c>
      <c r="B37" s="92"/>
      <c r="C37" s="104">
        <f>ROUND(IFERROR((B29/B36)*C29+(B30/B36)*C30+(B31/B36)*C31+(B32/B36)*C32+B33/B36*C33+(B34/B36)*C34+(B35/B36)*C35,0),4)</f>
        <v>1</v>
      </c>
      <c r="D37" s="99"/>
      <c r="E37" s="103">
        <f>ROUND(IFERROR((D29/D36)*E29+(D30/D36)*E30+(D31/D36)*E31+(D32/D36)*E32+D33/D36*E33+(D34/D36)*E34+(D35/D36)*E35,0),4)</f>
        <v>0</v>
      </c>
      <c r="F37" s="99"/>
      <c r="G37" s="103">
        <f>ROUND(IFERROR((F29/F36)*G29+(F30/F36)*G30+(F31/F36)*G31+(F32/F36)*G32+F33/F36*G33+(F34/F36)*G34+(F35/F36)*G35,0),4)</f>
        <v>0</v>
      </c>
      <c r="H37" s="108"/>
      <c r="I37" s="92"/>
      <c r="J37" s="92"/>
      <c r="K37" s="92"/>
      <c r="L37" s="93"/>
      <c r="AA37" t="s">
        <v>83</v>
      </c>
      <c r="AB37">
        <f>IF(ISBLANK(C19),0,1)</f>
        <v>1</v>
      </c>
      <c r="AC37">
        <f t="shared" ref="AC37:AD37" si="16">IF(ISBLANK(D19),0,1)</f>
        <v>0</v>
      </c>
      <c r="AD37">
        <f t="shared" si="16"/>
        <v>0</v>
      </c>
    </row>
    <row r="38" spans="1:34" ht="14.25" customHeight="1" x14ac:dyDescent="0.25">
      <c r="A38" s="197" t="s">
        <v>434</v>
      </c>
      <c r="B38" s="1"/>
      <c r="C38" s="91"/>
      <c r="N38" s="109"/>
    </row>
    <row r="39" spans="1:34" ht="14.25" customHeight="1" x14ac:dyDescent="0.25">
      <c r="A39" s="197" t="s">
        <v>130</v>
      </c>
      <c r="B39" s="1"/>
      <c r="C39" s="91"/>
      <c r="N39" s="109"/>
    </row>
    <row r="40" spans="1:34" ht="14.25" customHeight="1" x14ac:dyDescent="0.25">
      <c r="A40" s="196" t="s">
        <v>131</v>
      </c>
      <c r="C40" s="91"/>
      <c r="G40" s="90"/>
      <c r="N40" s="109"/>
      <c r="AA40" s="171" t="s">
        <v>110</v>
      </c>
      <c r="AB40" s="172"/>
      <c r="AC40" s="172"/>
      <c r="AD40" s="172"/>
      <c r="AE40" s="172"/>
      <c r="AF40" s="171" t="s">
        <v>109</v>
      </c>
    </row>
    <row r="41" spans="1:34" ht="14.25" customHeight="1" x14ac:dyDescent="0.25">
      <c r="A41" s="196" t="s">
        <v>133</v>
      </c>
      <c r="C41" s="91"/>
      <c r="G41" s="90"/>
      <c r="N41" s="109"/>
      <c r="AB41" s="136" t="str">
        <f>C19</f>
        <v>FSA 1000</v>
      </c>
      <c r="AC41" s="136">
        <f>D19</f>
        <v>0</v>
      </c>
      <c r="AD41" s="175">
        <f>E19</f>
        <v>0</v>
      </c>
      <c r="AF41" s="136" t="str">
        <f>C19</f>
        <v>FSA 1000</v>
      </c>
      <c r="AG41" s="136">
        <f>D19</f>
        <v>0</v>
      </c>
      <c r="AH41" s="175">
        <f>E19</f>
        <v>0</v>
      </c>
    </row>
    <row r="42" spans="1:34" ht="14.25" customHeight="1" x14ac:dyDescent="0.25">
      <c r="A42" s="196" t="s">
        <v>132</v>
      </c>
      <c r="AA42" t="s">
        <v>107</v>
      </c>
      <c r="AB42" s="173" t="str">
        <f>IF(C21&gt;C20,C19,"")</f>
        <v/>
      </c>
      <c r="AC42" s="173" t="str">
        <f>IF(D21&gt;D20,D19,"")</f>
        <v/>
      </c>
      <c r="AD42" s="14" t="str">
        <f>IF(E21&gt;E20,E19,"")</f>
        <v/>
      </c>
      <c r="AF42" s="173" t="str">
        <f>IF(B36&gt;C20,C19,"")</f>
        <v/>
      </c>
      <c r="AG42" s="173" t="str">
        <f>IF(D36&gt;D20,D19,"")</f>
        <v/>
      </c>
      <c r="AH42" s="14" t="str">
        <f>IF(F36&gt;E20,E19,"")</f>
        <v/>
      </c>
    </row>
    <row r="43" spans="1:34" x14ac:dyDescent="0.25">
      <c r="A43" s="170" t="str">
        <f>IF(SUM(AG29:AG35)&gt;0,"Error: Planted acres have been entered without a crop selection.",IF(SUM(AF43:AH43)&gt;0,CONCATENATE("Error: Total planted acreage exceeds total crop land on farm(s) ",AF42," ",AG42," ",AH42),""))</f>
        <v/>
      </c>
      <c r="AA43" t="s">
        <v>108</v>
      </c>
      <c r="AB43" s="173">
        <f>IF(C21&gt;C20,1,0)</f>
        <v>0</v>
      </c>
      <c r="AC43" s="173">
        <f>IF(D21&gt;D20,1,0)</f>
        <v>0</v>
      </c>
      <c r="AD43" s="14">
        <f>IF(E21&gt;E20,1,0)</f>
        <v>0</v>
      </c>
      <c r="AE43" t="str">
        <f>IF(AE42=1,2012,"")</f>
        <v/>
      </c>
      <c r="AF43" s="173">
        <f>IF(B36&gt;C20,1,0)</f>
        <v>0</v>
      </c>
      <c r="AG43" s="173">
        <f>IF(D36&gt;D20,1,0)</f>
        <v>0</v>
      </c>
      <c r="AH43" s="14">
        <f>IF(F36&gt;E20,1,0)</f>
        <v>0</v>
      </c>
    </row>
    <row r="44" spans="1:34" x14ac:dyDescent="0.25">
      <c r="A44" s="242" t="str">
        <f>IF(AZ18=1,CONCATENATE("Error: In Table 2. do not select this crop more than once: ",BA3," ",BA4," ",BA5," ",BA6," ",BA7," ",BA8," ",BA9," ",BA10," ",BA11," ",BA12," ",BA13," ",BA14," ",BA15," ",BA16," ",BA17),"")</f>
        <v/>
      </c>
    </row>
    <row r="45" spans="1:34" ht="15.75" thickBot="1" x14ac:dyDescent="0.3">
      <c r="A45" t="s">
        <v>417</v>
      </c>
      <c r="AB45" s="5" t="s">
        <v>113</v>
      </c>
    </row>
    <row r="46" spans="1:34" ht="15.75" thickBot="1" x14ac:dyDescent="0.3">
      <c r="A46" s="25" t="s">
        <v>47</v>
      </c>
      <c r="B46" s="24">
        <v>2019</v>
      </c>
      <c r="C46" s="24">
        <v>2020</v>
      </c>
      <c r="D46" s="24">
        <v>2021</v>
      </c>
      <c r="E46" s="24">
        <v>2022</v>
      </c>
      <c r="F46" s="243">
        <v>2023</v>
      </c>
      <c r="S46" s="353"/>
      <c r="AB46" s="5" t="s">
        <v>125</v>
      </c>
    </row>
    <row r="47" spans="1:34" x14ac:dyDescent="0.25">
      <c r="A47" s="21" t="str">
        <f t="shared" ref="A47:A53" si="17">IF(A29=0,"",VLOOKUP(A29,$AA$3:$AB$17,2,FALSE))</f>
        <v xml:space="preserve">Wheat    (bu) </v>
      </c>
      <c r="B47" s="235">
        <f t="shared" ref="B47:B53" si="18">VLOOKUP($A47,Prices,2,FALSE)</f>
        <v>5.56</v>
      </c>
      <c r="C47" s="235">
        <f t="shared" ref="C47:C53" si="19">VLOOKUP($A47,Prices,3,FALSE)</f>
        <v>5.56</v>
      </c>
      <c r="D47" s="235">
        <f t="shared" ref="D47:D53" si="20">VLOOKUP($A47,Prices,4,FALSE)</f>
        <v>7.63</v>
      </c>
      <c r="E47" s="235">
        <f t="shared" ref="E47:E53" si="21">VLOOKUP($A47,Prices,5,FALSE)</f>
        <v>8.83</v>
      </c>
      <c r="F47" s="235">
        <f t="shared" ref="F47:F53" si="22">VLOOKUP($A47,Prices,6,FALSE)</f>
        <v>6.96</v>
      </c>
      <c r="S47" s="353"/>
      <c r="AB47" s="160">
        <f t="shared" ref="AB47:AB53" si="23">IFERROR(VLOOKUP(A47,Prices,8,FALSE),0)</f>
        <v>0</v>
      </c>
    </row>
    <row r="48" spans="1:34" x14ac:dyDescent="0.25">
      <c r="A48" s="22" t="str">
        <f t="shared" si="17"/>
        <v>Soybean (bu)</v>
      </c>
      <c r="B48" s="235">
        <f t="shared" si="18"/>
        <v>9.66</v>
      </c>
      <c r="C48" s="235">
        <f t="shared" si="19"/>
        <v>10.8</v>
      </c>
      <c r="D48" s="235">
        <f t="shared" si="20"/>
        <v>13.3</v>
      </c>
      <c r="E48" s="235">
        <f t="shared" si="21"/>
        <v>14.2</v>
      </c>
      <c r="F48" s="235">
        <f t="shared" si="22"/>
        <v>12.4</v>
      </c>
      <c r="I48" s="5"/>
      <c r="S48" s="353"/>
      <c r="AB48" s="167">
        <f t="shared" si="23"/>
        <v>0</v>
      </c>
    </row>
    <row r="49" spans="1:38" x14ac:dyDescent="0.25">
      <c r="A49" s="22" t="str">
        <f t="shared" si="17"/>
        <v>Corn         (bu)</v>
      </c>
      <c r="B49" s="235">
        <f t="shared" si="18"/>
        <v>4.26</v>
      </c>
      <c r="C49" s="235">
        <f t="shared" si="19"/>
        <v>4.53</v>
      </c>
      <c r="D49" s="235">
        <f t="shared" si="20"/>
        <v>6</v>
      </c>
      <c r="E49" s="235">
        <f t="shared" si="21"/>
        <v>6.54</v>
      </c>
      <c r="F49" s="235">
        <f t="shared" si="22"/>
        <v>4.55</v>
      </c>
      <c r="I49" s="5"/>
      <c r="K49" s="5"/>
      <c r="S49" s="353"/>
      <c r="AB49" s="167">
        <f t="shared" si="23"/>
        <v>0</v>
      </c>
      <c r="AD49" s="244" t="s">
        <v>140</v>
      </c>
    </row>
    <row r="50" spans="1:38" x14ac:dyDescent="0.25">
      <c r="A50" s="22" t="str">
        <f t="shared" si="17"/>
        <v/>
      </c>
      <c r="B50" s="235" t="str">
        <f t="shared" si="18"/>
        <v/>
      </c>
      <c r="C50" s="235" t="str">
        <f t="shared" si="19"/>
        <v/>
      </c>
      <c r="D50" s="235" t="str">
        <f t="shared" si="20"/>
        <v/>
      </c>
      <c r="E50" s="235" t="str">
        <f t="shared" si="21"/>
        <v/>
      </c>
      <c r="F50" s="235" t="str">
        <f t="shared" si="22"/>
        <v/>
      </c>
      <c r="K50" s="5"/>
      <c r="S50" s="353"/>
      <c r="AB50" s="167">
        <f t="shared" si="23"/>
        <v>0</v>
      </c>
    </row>
    <row r="51" spans="1:38" x14ac:dyDescent="0.25">
      <c r="A51" s="22" t="str">
        <f t="shared" si="17"/>
        <v/>
      </c>
      <c r="B51" s="235" t="str">
        <f t="shared" si="18"/>
        <v/>
      </c>
      <c r="C51" s="235" t="str">
        <f t="shared" si="19"/>
        <v/>
      </c>
      <c r="D51" s="235" t="str">
        <f t="shared" si="20"/>
        <v/>
      </c>
      <c r="E51" s="235" t="str">
        <f t="shared" si="21"/>
        <v/>
      </c>
      <c r="F51" s="235" t="str">
        <f t="shared" si="22"/>
        <v/>
      </c>
      <c r="S51" s="353"/>
      <c r="AB51" s="167">
        <f t="shared" si="23"/>
        <v>0</v>
      </c>
    </row>
    <row r="52" spans="1:38" x14ac:dyDescent="0.25">
      <c r="A52" s="22" t="str">
        <f t="shared" si="17"/>
        <v/>
      </c>
      <c r="B52" s="235" t="str">
        <f t="shared" si="18"/>
        <v/>
      </c>
      <c r="C52" s="235" t="str">
        <f t="shared" si="19"/>
        <v/>
      </c>
      <c r="D52" s="235" t="str">
        <f t="shared" si="20"/>
        <v/>
      </c>
      <c r="E52" s="235" t="str">
        <f t="shared" si="21"/>
        <v/>
      </c>
      <c r="F52" s="235" t="str">
        <f t="shared" si="22"/>
        <v/>
      </c>
      <c r="S52" s="353"/>
      <c r="AB52" s="167">
        <f t="shared" si="23"/>
        <v>0</v>
      </c>
    </row>
    <row r="53" spans="1:38" ht="15.75" thickBot="1" x14ac:dyDescent="0.3">
      <c r="A53" s="23" t="str">
        <f t="shared" si="17"/>
        <v/>
      </c>
      <c r="B53" s="235" t="str">
        <f t="shared" si="18"/>
        <v/>
      </c>
      <c r="C53" s="235" t="str">
        <f t="shared" si="19"/>
        <v/>
      </c>
      <c r="D53" s="235" t="str">
        <f t="shared" si="20"/>
        <v/>
      </c>
      <c r="E53" s="235" t="str">
        <f t="shared" si="21"/>
        <v/>
      </c>
      <c r="F53" s="235" t="str">
        <f t="shared" si="22"/>
        <v/>
      </c>
      <c r="S53" s="353"/>
      <c r="AB53" s="20">
        <f t="shared" si="23"/>
        <v>0</v>
      </c>
    </row>
    <row r="54" spans="1:38" x14ac:dyDescent="0.25">
      <c r="A54" s="56" t="s">
        <v>423</v>
      </c>
      <c r="S54" s="353"/>
    </row>
    <row r="55" spans="1:38" x14ac:dyDescent="0.25">
      <c r="A55" s="56"/>
      <c r="S55" s="353"/>
    </row>
    <row r="56" spans="1:38" x14ac:dyDescent="0.25">
      <c r="S56" s="353"/>
      <c r="AD56" s="6" t="s">
        <v>93</v>
      </c>
      <c r="AE56" s="148"/>
    </row>
    <row r="57" spans="1:38" ht="15.75" thickBot="1" x14ac:dyDescent="0.3">
      <c r="A57" t="s">
        <v>435</v>
      </c>
      <c r="S57" s="353"/>
      <c r="AD57" s="3" t="s">
        <v>81</v>
      </c>
      <c r="AE57" s="149"/>
    </row>
    <row r="58" spans="1:38" ht="15.75" thickBot="1" x14ac:dyDescent="0.3">
      <c r="A58" s="98"/>
      <c r="B58" s="466" t="s">
        <v>25</v>
      </c>
      <c r="C58" s="466"/>
      <c r="D58" s="466"/>
      <c r="E58" s="466"/>
      <c r="F58" s="467"/>
      <c r="G58" s="465" t="s">
        <v>26</v>
      </c>
      <c r="H58" s="466"/>
      <c r="I58" s="466"/>
      <c r="J58" s="466"/>
      <c r="K58" s="467"/>
      <c r="L58" s="2" t="s">
        <v>28</v>
      </c>
      <c r="M58" s="2" t="s">
        <v>16</v>
      </c>
      <c r="S58" s="353"/>
      <c r="AD58" s="3" t="s">
        <v>94</v>
      </c>
      <c r="AE58" s="149"/>
      <c r="AL58" t="s">
        <v>100</v>
      </c>
    </row>
    <row r="59" spans="1:38" ht="15.75" thickBot="1" x14ac:dyDescent="0.3">
      <c r="A59" s="27" t="s">
        <v>30</v>
      </c>
      <c r="B59" s="96">
        <v>2019</v>
      </c>
      <c r="C59" s="9">
        <v>2020</v>
      </c>
      <c r="D59" s="9">
        <v>2021</v>
      </c>
      <c r="E59" s="9">
        <v>2022</v>
      </c>
      <c r="F59" s="7">
        <v>2023</v>
      </c>
      <c r="G59" s="99">
        <v>2019</v>
      </c>
      <c r="H59" s="100">
        <v>2020</v>
      </c>
      <c r="I59" s="100">
        <v>2021</v>
      </c>
      <c r="J59" s="100">
        <v>2022</v>
      </c>
      <c r="K59" s="101">
        <v>2023</v>
      </c>
      <c r="L59" s="27" t="s">
        <v>27</v>
      </c>
      <c r="M59" s="28" t="s">
        <v>67</v>
      </c>
      <c r="S59" s="353"/>
      <c r="AB59" s="161" t="s">
        <v>49</v>
      </c>
      <c r="AC59" s="6"/>
      <c r="AD59" s="3" t="s">
        <v>95</v>
      </c>
      <c r="AE59" s="149"/>
      <c r="AF59" s="476" t="s">
        <v>92</v>
      </c>
      <c r="AG59" s="494"/>
      <c r="AH59" s="494"/>
      <c r="AI59" s="494"/>
      <c r="AJ59" s="494"/>
      <c r="AK59" s="154" t="s">
        <v>96</v>
      </c>
      <c r="AL59" t="s">
        <v>98</v>
      </c>
    </row>
    <row r="60" spans="1:38" x14ac:dyDescent="0.25">
      <c r="A60" s="137" t="s">
        <v>55</v>
      </c>
      <c r="B60" s="121"/>
      <c r="C60" s="122"/>
      <c r="D60" s="228" t="str">
        <f>B27</f>
        <v>FSA 1000</v>
      </c>
      <c r="E60" s="123" t="s">
        <v>56</v>
      </c>
      <c r="F60" s="124"/>
      <c r="G60" s="125" t="s">
        <v>57</v>
      </c>
      <c r="H60" s="126"/>
      <c r="I60" s="120"/>
      <c r="J60" s="229" t="str">
        <f>B27</f>
        <v>FSA 1000</v>
      </c>
      <c r="K60" s="126" t="s">
        <v>57</v>
      </c>
      <c r="L60" s="127"/>
      <c r="M60" s="128"/>
      <c r="S60" s="353"/>
      <c r="AB60" s="168" t="s">
        <v>80</v>
      </c>
      <c r="AC60" s="4" t="s">
        <v>52</v>
      </c>
      <c r="AD60" s="4" t="s">
        <v>53</v>
      </c>
      <c r="AE60" s="8"/>
      <c r="AF60" s="118">
        <v>2018</v>
      </c>
      <c r="AG60" s="153">
        <v>2019</v>
      </c>
      <c r="AH60" s="153">
        <v>2021</v>
      </c>
      <c r="AI60" s="153">
        <v>2022</v>
      </c>
      <c r="AJ60" s="153">
        <v>2023</v>
      </c>
      <c r="AK60" s="156" t="s">
        <v>97</v>
      </c>
      <c r="AL60" t="s">
        <v>99</v>
      </c>
    </row>
    <row r="61" spans="1:38" x14ac:dyDescent="0.25">
      <c r="A61" s="117" t="str">
        <f>IF(AD61=1,A47,"")</f>
        <v xml:space="preserve">Wheat    (bu) </v>
      </c>
      <c r="B61" s="200">
        <v>60</v>
      </c>
      <c r="C61" s="200">
        <v>65</v>
      </c>
      <c r="D61" s="200">
        <v>40</v>
      </c>
      <c r="E61" s="200">
        <v>55</v>
      </c>
      <c r="F61" s="200">
        <v>67</v>
      </c>
      <c r="G61" s="36">
        <f t="shared" ref="G61:K67" si="24">IF($AB61&gt;0,B47*B61,0)</f>
        <v>333.59999999999997</v>
      </c>
      <c r="H61" s="29">
        <f t="shared" si="24"/>
        <v>361.4</v>
      </c>
      <c r="I61" s="29">
        <f t="shared" si="24"/>
        <v>305.2</v>
      </c>
      <c r="J61" s="29">
        <f t="shared" si="24"/>
        <v>485.65</v>
      </c>
      <c r="K61" s="41">
        <f t="shared" si="24"/>
        <v>466.32</v>
      </c>
      <c r="L61" s="44">
        <f>(SUM(G61:K61)-MAX(G61:K61)-MIN(G61:K61))/3</f>
        <v>387.10666666666663</v>
      </c>
      <c r="M61" s="46">
        <f t="shared" ref="M61:M67" si="25">L61*J29</f>
        <v>129.02265199999999</v>
      </c>
      <c r="S61" s="353"/>
      <c r="AB61" s="6">
        <f t="shared" ref="AB61:AB67" si="26">VLOOKUP(A47,Prices,7,FALSE)</f>
        <v>1</v>
      </c>
      <c r="AC61" s="147">
        <f t="shared" ref="AC61:AC67" si="27">IF(B29&gt;0,1,0)</f>
        <v>1</v>
      </c>
      <c r="AD61" s="6">
        <f>IF(AND(AB61&gt;0,AC61=1),1,0)</f>
        <v>1</v>
      </c>
      <c r="AE61" s="148"/>
      <c r="AF61" s="6">
        <f>(B61&gt;0)*1</f>
        <v>1</v>
      </c>
      <c r="AG61" s="147">
        <f t="shared" ref="AG61:AG83" si="28">(C61&gt;0)*1</f>
        <v>1</v>
      </c>
      <c r="AH61" s="147">
        <f t="shared" ref="AH61:AH83" si="29">(D61&gt;0)*1</f>
        <v>1</v>
      </c>
      <c r="AI61" s="147">
        <f t="shared" ref="AI61:AI83" si="30">(E61&gt;0)*1</f>
        <v>1</v>
      </c>
      <c r="AJ61" s="148">
        <f t="shared" ref="AJ61:AJ83" si="31">(F61&gt;0)*1</f>
        <v>1</v>
      </c>
      <c r="AK61" s="155">
        <f>(SUM(AF61:AJ61)=5)*1</f>
        <v>1</v>
      </c>
      <c r="AL61" s="160">
        <f>IF(AD61=1,IF(AK61=0,1,0),0)</f>
        <v>0</v>
      </c>
    </row>
    <row r="62" spans="1:38" x14ac:dyDescent="0.25">
      <c r="A62" s="117" t="str">
        <f t="shared" ref="A62:A67" si="32">IF(AD62=1,A48,"")</f>
        <v>Soybean (bu)</v>
      </c>
      <c r="B62" s="200">
        <v>30</v>
      </c>
      <c r="C62" s="200">
        <v>35</v>
      </c>
      <c r="D62" s="200">
        <v>30.4</v>
      </c>
      <c r="E62" s="200">
        <v>30.4</v>
      </c>
      <c r="F62" s="200">
        <v>36</v>
      </c>
      <c r="G62" s="36">
        <f t="shared" si="24"/>
        <v>289.8</v>
      </c>
      <c r="H62" s="29">
        <f t="shared" si="24"/>
        <v>378</v>
      </c>
      <c r="I62" s="29">
        <f t="shared" si="24"/>
        <v>404.32</v>
      </c>
      <c r="J62" s="29">
        <f t="shared" si="24"/>
        <v>431.67999999999995</v>
      </c>
      <c r="K62" s="41">
        <f t="shared" si="24"/>
        <v>446.40000000000003</v>
      </c>
      <c r="L62" s="36">
        <f t="shared" ref="L62:L67" si="33">(SUM(G62:K62)-MAX(G62:K62)-MIN(G62:K62))/3</f>
        <v>404.66666666666657</v>
      </c>
      <c r="M62" s="37">
        <f t="shared" si="25"/>
        <v>134.87539999999996</v>
      </c>
      <c r="S62" s="353"/>
      <c r="AB62" s="3">
        <f t="shared" si="26"/>
        <v>1</v>
      </c>
      <c r="AC62" s="1">
        <f t="shared" si="27"/>
        <v>1</v>
      </c>
      <c r="AD62" s="3">
        <f t="shared" ref="AD62:AD83" si="34">IF(AND(AB62&gt;0,AC62=1),1,0)</f>
        <v>1</v>
      </c>
      <c r="AE62" s="149"/>
      <c r="AF62" s="3">
        <f t="shared" ref="AF62:AF83" si="35">(B62&gt;0)*1</f>
        <v>1</v>
      </c>
      <c r="AG62" s="1">
        <f t="shared" si="28"/>
        <v>1</v>
      </c>
      <c r="AH62" s="1">
        <f t="shared" si="29"/>
        <v>1</v>
      </c>
      <c r="AI62" s="1">
        <f t="shared" si="30"/>
        <v>1</v>
      </c>
      <c r="AJ62" s="149">
        <f t="shared" si="31"/>
        <v>1</v>
      </c>
      <c r="AK62" s="155">
        <f t="shared" ref="AK62:AK83" si="36">(SUM(AF62:AJ62)=5)*1</f>
        <v>1</v>
      </c>
      <c r="AL62" s="155">
        <f t="shared" ref="AL62:AL83" si="37">IF(AD62=1,IF(AK62=0,1,0),0)</f>
        <v>0</v>
      </c>
    </row>
    <row r="63" spans="1:38" x14ac:dyDescent="0.25">
      <c r="A63" s="117" t="str">
        <f t="shared" si="32"/>
        <v>Corn         (bu)</v>
      </c>
      <c r="B63" s="200">
        <v>150</v>
      </c>
      <c r="C63" s="200">
        <v>155</v>
      </c>
      <c r="D63" s="200">
        <v>120</v>
      </c>
      <c r="E63" s="200">
        <v>145</v>
      </c>
      <c r="F63" s="200">
        <v>160</v>
      </c>
      <c r="G63" s="36">
        <f t="shared" si="24"/>
        <v>639</v>
      </c>
      <c r="H63" s="29">
        <f t="shared" si="24"/>
        <v>702.15000000000009</v>
      </c>
      <c r="I63" s="29">
        <f t="shared" si="24"/>
        <v>720</v>
      </c>
      <c r="J63" s="29">
        <f t="shared" si="24"/>
        <v>948.3</v>
      </c>
      <c r="K63" s="41">
        <f t="shared" si="24"/>
        <v>728</v>
      </c>
      <c r="L63" s="36">
        <f t="shared" si="33"/>
        <v>716.71666666666658</v>
      </c>
      <c r="M63" s="37">
        <f t="shared" si="25"/>
        <v>238.88166499999997</v>
      </c>
      <c r="S63" s="353"/>
      <c r="AB63" s="3">
        <f t="shared" si="26"/>
        <v>1</v>
      </c>
      <c r="AC63" s="1">
        <f t="shared" si="27"/>
        <v>1</v>
      </c>
      <c r="AD63" s="3">
        <f t="shared" si="34"/>
        <v>1</v>
      </c>
      <c r="AE63" s="149"/>
      <c r="AF63" s="3">
        <f t="shared" si="35"/>
        <v>1</v>
      </c>
      <c r="AG63" s="1">
        <f t="shared" si="28"/>
        <v>1</v>
      </c>
      <c r="AH63" s="1">
        <f t="shared" si="29"/>
        <v>1</v>
      </c>
      <c r="AI63" s="1">
        <f t="shared" si="30"/>
        <v>1</v>
      </c>
      <c r="AJ63" s="149">
        <f t="shared" si="31"/>
        <v>1</v>
      </c>
      <c r="AK63" s="155">
        <f t="shared" si="36"/>
        <v>1</v>
      </c>
      <c r="AL63" s="155">
        <f t="shared" si="37"/>
        <v>0</v>
      </c>
    </row>
    <row r="64" spans="1:38" x14ac:dyDescent="0.25">
      <c r="A64" s="117" t="str">
        <f t="shared" si="32"/>
        <v/>
      </c>
      <c r="B64" s="200"/>
      <c r="C64" s="200"/>
      <c r="D64" s="200"/>
      <c r="E64" s="200"/>
      <c r="F64" s="200"/>
      <c r="G64" s="36">
        <f t="shared" si="24"/>
        <v>0</v>
      </c>
      <c r="H64" s="29">
        <f t="shared" si="24"/>
        <v>0</v>
      </c>
      <c r="I64" s="29">
        <f t="shared" si="24"/>
        <v>0</v>
      </c>
      <c r="J64" s="29">
        <f t="shared" si="24"/>
        <v>0</v>
      </c>
      <c r="K64" s="41">
        <f t="shared" si="24"/>
        <v>0</v>
      </c>
      <c r="L64" s="36">
        <f t="shared" si="33"/>
        <v>0</v>
      </c>
      <c r="M64" s="37">
        <f t="shared" si="25"/>
        <v>0</v>
      </c>
      <c r="S64" s="353"/>
      <c r="AB64" s="3">
        <f t="shared" si="26"/>
        <v>0</v>
      </c>
      <c r="AC64" s="1">
        <f t="shared" si="27"/>
        <v>0</v>
      </c>
      <c r="AD64" s="3">
        <f t="shared" si="34"/>
        <v>0</v>
      </c>
      <c r="AE64" s="149"/>
      <c r="AF64" s="3">
        <f t="shared" si="35"/>
        <v>0</v>
      </c>
      <c r="AG64" s="1">
        <f t="shared" si="28"/>
        <v>0</v>
      </c>
      <c r="AH64" s="1">
        <f t="shared" si="29"/>
        <v>0</v>
      </c>
      <c r="AI64" s="1">
        <f t="shared" si="30"/>
        <v>0</v>
      </c>
      <c r="AJ64" s="149">
        <f t="shared" si="31"/>
        <v>0</v>
      </c>
      <c r="AK64" s="155">
        <f t="shared" si="36"/>
        <v>0</v>
      </c>
      <c r="AL64" s="155">
        <f t="shared" si="37"/>
        <v>0</v>
      </c>
    </row>
    <row r="65" spans="1:43" x14ac:dyDescent="0.25">
      <c r="A65" s="117" t="str">
        <f t="shared" si="32"/>
        <v/>
      </c>
      <c r="B65" s="200"/>
      <c r="C65" s="200"/>
      <c r="D65" s="200"/>
      <c r="E65" s="200"/>
      <c r="F65" s="200"/>
      <c r="G65" s="36">
        <f t="shared" si="24"/>
        <v>0</v>
      </c>
      <c r="H65" s="29">
        <f t="shared" si="24"/>
        <v>0</v>
      </c>
      <c r="I65" s="29">
        <f t="shared" si="24"/>
        <v>0</v>
      </c>
      <c r="J65" s="29">
        <f t="shared" si="24"/>
        <v>0</v>
      </c>
      <c r="K65" s="41">
        <f t="shared" si="24"/>
        <v>0</v>
      </c>
      <c r="L65" s="36">
        <f t="shared" si="33"/>
        <v>0</v>
      </c>
      <c r="M65" s="37">
        <f t="shared" si="25"/>
        <v>0</v>
      </c>
      <c r="S65" s="353"/>
      <c r="AB65" s="3">
        <f t="shared" si="26"/>
        <v>0</v>
      </c>
      <c r="AC65" s="1">
        <f t="shared" si="27"/>
        <v>0</v>
      </c>
      <c r="AD65" s="3">
        <f t="shared" si="34"/>
        <v>0</v>
      </c>
      <c r="AE65" s="149"/>
      <c r="AF65" s="3">
        <f t="shared" si="35"/>
        <v>0</v>
      </c>
      <c r="AG65" s="1">
        <f t="shared" si="28"/>
        <v>0</v>
      </c>
      <c r="AH65" s="1">
        <f t="shared" si="29"/>
        <v>0</v>
      </c>
      <c r="AI65" s="1">
        <f t="shared" si="30"/>
        <v>0</v>
      </c>
      <c r="AJ65" s="149">
        <f t="shared" si="31"/>
        <v>0</v>
      </c>
      <c r="AK65" s="155">
        <f t="shared" si="36"/>
        <v>0</v>
      </c>
      <c r="AL65" s="155">
        <f t="shared" si="37"/>
        <v>0</v>
      </c>
    </row>
    <row r="66" spans="1:43" x14ac:dyDescent="0.25">
      <c r="A66" s="117" t="str">
        <f t="shared" si="32"/>
        <v/>
      </c>
      <c r="B66" s="200"/>
      <c r="C66" s="200"/>
      <c r="D66" s="200"/>
      <c r="E66" s="200"/>
      <c r="F66" s="200"/>
      <c r="G66" s="36">
        <f t="shared" si="24"/>
        <v>0</v>
      </c>
      <c r="H66" s="29">
        <f t="shared" si="24"/>
        <v>0</v>
      </c>
      <c r="I66" s="29">
        <f t="shared" si="24"/>
        <v>0</v>
      </c>
      <c r="J66" s="29">
        <f t="shared" si="24"/>
        <v>0</v>
      </c>
      <c r="K66" s="41">
        <f t="shared" si="24"/>
        <v>0</v>
      </c>
      <c r="L66" s="36">
        <f t="shared" si="33"/>
        <v>0</v>
      </c>
      <c r="M66" s="37">
        <f t="shared" si="25"/>
        <v>0</v>
      </c>
      <c r="S66" s="353"/>
      <c r="AB66" s="3">
        <f t="shared" si="26"/>
        <v>0</v>
      </c>
      <c r="AC66" s="1">
        <f t="shared" si="27"/>
        <v>0</v>
      </c>
      <c r="AD66" s="3">
        <f t="shared" si="34"/>
        <v>0</v>
      </c>
      <c r="AE66" s="149"/>
      <c r="AF66" s="3">
        <f t="shared" si="35"/>
        <v>0</v>
      </c>
      <c r="AG66" s="1">
        <f t="shared" si="28"/>
        <v>0</v>
      </c>
      <c r="AH66" s="1">
        <f t="shared" si="29"/>
        <v>0</v>
      </c>
      <c r="AI66" s="1">
        <f t="shared" si="30"/>
        <v>0</v>
      </c>
      <c r="AJ66" s="149">
        <f t="shared" si="31"/>
        <v>0</v>
      </c>
      <c r="AK66" s="155">
        <f t="shared" si="36"/>
        <v>0</v>
      </c>
      <c r="AL66" s="155">
        <f t="shared" si="37"/>
        <v>0</v>
      </c>
    </row>
    <row r="67" spans="1:43" x14ac:dyDescent="0.25">
      <c r="A67" s="117" t="str">
        <f t="shared" si="32"/>
        <v/>
      </c>
      <c r="B67" s="200"/>
      <c r="C67" s="200"/>
      <c r="D67" s="200"/>
      <c r="E67" s="200"/>
      <c r="F67" s="200"/>
      <c r="G67" s="36">
        <f t="shared" si="24"/>
        <v>0</v>
      </c>
      <c r="H67" s="29">
        <f t="shared" si="24"/>
        <v>0</v>
      </c>
      <c r="I67" s="29">
        <f t="shared" si="24"/>
        <v>0</v>
      </c>
      <c r="J67" s="29">
        <f t="shared" si="24"/>
        <v>0</v>
      </c>
      <c r="K67" s="41">
        <f t="shared" si="24"/>
        <v>0</v>
      </c>
      <c r="L67" s="36">
        <f t="shared" si="33"/>
        <v>0</v>
      </c>
      <c r="M67" s="37">
        <f t="shared" si="25"/>
        <v>0</v>
      </c>
      <c r="S67" s="353"/>
      <c r="AB67" s="3">
        <f t="shared" si="26"/>
        <v>0</v>
      </c>
      <c r="AC67" s="1">
        <f t="shared" si="27"/>
        <v>0</v>
      </c>
      <c r="AD67" s="3">
        <f t="shared" si="34"/>
        <v>0</v>
      </c>
      <c r="AE67" s="149"/>
      <c r="AF67" s="3">
        <f t="shared" si="35"/>
        <v>0</v>
      </c>
      <c r="AG67" s="1">
        <f t="shared" si="28"/>
        <v>0</v>
      </c>
      <c r="AH67" s="1">
        <f t="shared" si="29"/>
        <v>0</v>
      </c>
      <c r="AI67" s="1">
        <f t="shared" si="30"/>
        <v>0</v>
      </c>
      <c r="AJ67" s="149">
        <f t="shared" si="31"/>
        <v>0</v>
      </c>
      <c r="AK67" s="155">
        <f t="shared" si="36"/>
        <v>0</v>
      </c>
      <c r="AL67" s="155">
        <f t="shared" si="37"/>
        <v>0</v>
      </c>
    </row>
    <row r="68" spans="1:43" x14ac:dyDescent="0.25">
      <c r="A68" s="139" t="s">
        <v>55</v>
      </c>
      <c r="B68" s="129"/>
      <c r="C68" s="120"/>
      <c r="D68" s="229" t="str">
        <f>D27</f>
        <v/>
      </c>
      <c r="E68" s="130" t="s">
        <v>56</v>
      </c>
      <c r="F68" s="131"/>
      <c r="G68" s="125" t="s">
        <v>57</v>
      </c>
      <c r="H68" s="120"/>
      <c r="I68" s="120"/>
      <c r="J68" s="229" t="str">
        <f>D27</f>
        <v/>
      </c>
      <c r="K68" s="126" t="s">
        <v>57</v>
      </c>
      <c r="L68" s="132"/>
      <c r="M68" s="133"/>
      <c r="S68" s="353"/>
      <c r="AB68" s="3"/>
      <c r="AC68" s="1"/>
      <c r="AD68" s="3"/>
      <c r="AE68" s="149"/>
      <c r="AF68" s="3"/>
      <c r="AG68" s="1"/>
      <c r="AH68" s="1"/>
      <c r="AI68" s="173" t="s">
        <v>101</v>
      </c>
      <c r="AJ68" s="174"/>
      <c r="AK68" s="118"/>
      <c r="AL68" s="153">
        <f>(SUM(AL61:AL67)&gt;0)*1</f>
        <v>0</v>
      </c>
    </row>
    <row r="69" spans="1:43" x14ac:dyDescent="0.25">
      <c r="A69" s="117" t="str">
        <f>IF(AD69=1,A47,"")</f>
        <v/>
      </c>
      <c r="B69" s="200"/>
      <c r="C69" s="201"/>
      <c r="D69" s="201"/>
      <c r="E69" s="201"/>
      <c r="F69" s="202"/>
      <c r="G69" s="36">
        <f t="shared" ref="G69:K75" si="38">IF($AB69&gt;0,B47*B69,0)</f>
        <v>0</v>
      </c>
      <c r="H69" s="29">
        <f t="shared" si="38"/>
        <v>0</v>
      </c>
      <c r="I69" s="29">
        <f t="shared" si="38"/>
        <v>0</v>
      </c>
      <c r="J69" s="29">
        <f t="shared" si="38"/>
        <v>0</v>
      </c>
      <c r="K69" s="41">
        <f t="shared" si="38"/>
        <v>0</v>
      </c>
      <c r="L69" s="44">
        <f>(SUM(G69:K69)-MAX(G69:K69)-MIN(G69:K69))/3</f>
        <v>0</v>
      </c>
      <c r="M69" s="46">
        <f t="shared" ref="M69:M75" si="39">L69*K29</f>
        <v>0</v>
      </c>
      <c r="S69" s="408"/>
      <c r="AB69" s="3">
        <f t="shared" ref="AB69:AB75" si="40">VLOOKUP(A47,Prices,7,FALSE)</f>
        <v>1</v>
      </c>
      <c r="AC69" s="1">
        <f t="shared" ref="AC69:AC75" si="41">IF(D29&gt;0,1,0)</f>
        <v>0</v>
      </c>
      <c r="AD69" s="3">
        <f t="shared" si="34"/>
        <v>0</v>
      </c>
      <c r="AE69" s="149"/>
      <c r="AF69" s="3">
        <f t="shared" si="35"/>
        <v>0</v>
      </c>
      <c r="AG69" s="1">
        <f t="shared" si="28"/>
        <v>0</v>
      </c>
      <c r="AH69" s="1">
        <f t="shared" si="29"/>
        <v>0</v>
      </c>
      <c r="AI69" s="1">
        <f t="shared" si="30"/>
        <v>0</v>
      </c>
      <c r="AJ69" s="149">
        <f t="shared" si="31"/>
        <v>0</v>
      </c>
      <c r="AK69" s="155">
        <f t="shared" si="36"/>
        <v>0</v>
      </c>
      <c r="AL69" s="155">
        <f t="shared" si="37"/>
        <v>0</v>
      </c>
    </row>
    <row r="70" spans="1:43" x14ac:dyDescent="0.25">
      <c r="A70" s="117" t="str">
        <f t="shared" ref="A70:A75" si="42">IF(AD70=1,A48,"")</f>
        <v/>
      </c>
      <c r="B70" s="200"/>
      <c r="C70" s="201"/>
      <c r="D70" s="201"/>
      <c r="E70" s="201"/>
      <c r="F70" s="202"/>
      <c r="G70" s="36">
        <f t="shared" si="38"/>
        <v>0</v>
      </c>
      <c r="H70" s="29">
        <f t="shared" si="38"/>
        <v>0</v>
      </c>
      <c r="I70" s="29">
        <f t="shared" si="38"/>
        <v>0</v>
      </c>
      <c r="J70" s="29">
        <f t="shared" si="38"/>
        <v>0</v>
      </c>
      <c r="K70" s="41">
        <f t="shared" si="38"/>
        <v>0</v>
      </c>
      <c r="L70" s="36">
        <f t="shared" ref="L70:L75" si="43">(SUM(G70:K70)-MAX(G70:K70)-MIN(G70:K70))/3</f>
        <v>0</v>
      </c>
      <c r="M70" s="37">
        <f t="shared" si="39"/>
        <v>0</v>
      </c>
      <c r="AB70" s="3">
        <f t="shared" si="40"/>
        <v>1</v>
      </c>
      <c r="AC70" s="1">
        <f t="shared" si="41"/>
        <v>0</v>
      </c>
      <c r="AD70" s="3">
        <f t="shared" si="34"/>
        <v>0</v>
      </c>
      <c r="AE70" s="149"/>
      <c r="AF70" s="3">
        <f t="shared" si="35"/>
        <v>0</v>
      </c>
      <c r="AG70" s="1">
        <f t="shared" si="28"/>
        <v>0</v>
      </c>
      <c r="AH70" s="1">
        <f t="shared" si="29"/>
        <v>0</v>
      </c>
      <c r="AI70" s="1">
        <f t="shared" si="30"/>
        <v>0</v>
      </c>
      <c r="AJ70" s="149">
        <f t="shared" si="31"/>
        <v>0</v>
      </c>
      <c r="AK70" s="155">
        <f t="shared" si="36"/>
        <v>0</v>
      </c>
      <c r="AL70" s="155">
        <f t="shared" si="37"/>
        <v>0</v>
      </c>
      <c r="AN70" t="s">
        <v>112</v>
      </c>
    </row>
    <row r="71" spans="1:43" x14ac:dyDescent="0.25">
      <c r="A71" s="117" t="str">
        <f t="shared" si="42"/>
        <v/>
      </c>
      <c r="B71" s="200"/>
      <c r="C71" s="201"/>
      <c r="D71" s="201"/>
      <c r="E71" s="201"/>
      <c r="F71" s="202"/>
      <c r="G71" s="36">
        <f t="shared" si="38"/>
        <v>0</v>
      </c>
      <c r="H71" s="29">
        <f t="shared" si="38"/>
        <v>0</v>
      </c>
      <c r="I71" s="29">
        <f t="shared" si="38"/>
        <v>0</v>
      </c>
      <c r="J71" s="29">
        <f t="shared" si="38"/>
        <v>0</v>
      </c>
      <c r="K71" s="41">
        <f t="shared" si="38"/>
        <v>0</v>
      </c>
      <c r="L71" s="36">
        <f t="shared" si="43"/>
        <v>0</v>
      </c>
      <c r="M71" s="37">
        <f t="shared" si="39"/>
        <v>0</v>
      </c>
      <c r="AB71" s="3">
        <f t="shared" si="40"/>
        <v>1</v>
      </c>
      <c r="AC71" s="1">
        <f t="shared" si="41"/>
        <v>0</v>
      </c>
      <c r="AD71" s="3">
        <f t="shared" si="34"/>
        <v>0</v>
      </c>
      <c r="AE71" s="149"/>
      <c r="AF71" s="3">
        <f t="shared" si="35"/>
        <v>0</v>
      </c>
      <c r="AG71" s="1">
        <f t="shared" si="28"/>
        <v>0</v>
      </c>
      <c r="AH71" s="1">
        <f t="shared" si="29"/>
        <v>0</v>
      </c>
      <c r="AI71" s="1">
        <f t="shared" si="30"/>
        <v>0</v>
      </c>
      <c r="AJ71" s="149">
        <f t="shared" si="31"/>
        <v>0</v>
      </c>
      <c r="AK71" s="155">
        <f t="shared" si="36"/>
        <v>0</v>
      </c>
      <c r="AL71" s="155">
        <f t="shared" si="37"/>
        <v>0</v>
      </c>
      <c r="AN71" s="171" t="s">
        <v>111</v>
      </c>
    </row>
    <row r="72" spans="1:43" x14ac:dyDescent="0.25">
      <c r="A72" s="117" t="str">
        <f t="shared" si="42"/>
        <v/>
      </c>
      <c r="B72" s="200"/>
      <c r="C72" s="201"/>
      <c r="D72" s="201"/>
      <c r="E72" s="201"/>
      <c r="F72" s="202"/>
      <c r="G72" s="36">
        <f t="shared" si="38"/>
        <v>0</v>
      </c>
      <c r="H72" s="29">
        <f t="shared" si="38"/>
        <v>0</v>
      </c>
      <c r="I72" s="29">
        <f t="shared" si="38"/>
        <v>0</v>
      </c>
      <c r="J72" s="29">
        <f t="shared" si="38"/>
        <v>0</v>
      </c>
      <c r="K72" s="41">
        <f t="shared" si="38"/>
        <v>0</v>
      </c>
      <c r="L72" s="36">
        <f t="shared" si="43"/>
        <v>0</v>
      </c>
      <c r="M72" s="37">
        <f t="shared" si="39"/>
        <v>0</v>
      </c>
      <c r="AB72" s="3">
        <f t="shared" si="40"/>
        <v>0</v>
      </c>
      <c r="AC72" s="1">
        <f t="shared" si="41"/>
        <v>0</v>
      </c>
      <c r="AD72" s="3">
        <f t="shared" si="34"/>
        <v>0</v>
      </c>
      <c r="AE72" s="149"/>
      <c r="AF72" s="3">
        <f t="shared" si="35"/>
        <v>0</v>
      </c>
      <c r="AG72" s="1">
        <f t="shared" si="28"/>
        <v>0</v>
      </c>
      <c r="AH72" s="1">
        <f t="shared" si="29"/>
        <v>0</v>
      </c>
      <c r="AI72" s="1">
        <f t="shared" si="30"/>
        <v>0</v>
      </c>
      <c r="AJ72" s="149">
        <f t="shared" si="31"/>
        <v>0</v>
      </c>
      <c r="AK72" s="155">
        <f t="shared" si="36"/>
        <v>0</v>
      </c>
      <c r="AL72" s="155">
        <f t="shared" si="37"/>
        <v>0</v>
      </c>
      <c r="AN72" s="136" t="str">
        <f>C19</f>
        <v>FSA 1000</v>
      </c>
      <c r="AO72" s="136">
        <f>D19</f>
        <v>0</v>
      </c>
      <c r="AP72" s="175">
        <f>E19</f>
        <v>0</v>
      </c>
    </row>
    <row r="73" spans="1:43" x14ac:dyDescent="0.25">
      <c r="A73" s="117" t="str">
        <f t="shared" si="42"/>
        <v/>
      </c>
      <c r="B73" s="200"/>
      <c r="C73" s="201"/>
      <c r="D73" s="201"/>
      <c r="E73" s="201"/>
      <c r="F73" s="202"/>
      <c r="G73" s="36">
        <f t="shared" si="38"/>
        <v>0</v>
      </c>
      <c r="H73" s="29">
        <f t="shared" si="38"/>
        <v>0</v>
      </c>
      <c r="I73" s="29">
        <f t="shared" si="38"/>
        <v>0</v>
      </c>
      <c r="J73" s="29">
        <f t="shared" si="38"/>
        <v>0</v>
      </c>
      <c r="K73" s="41">
        <f t="shared" si="38"/>
        <v>0</v>
      </c>
      <c r="L73" s="36">
        <f t="shared" si="43"/>
        <v>0</v>
      </c>
      <c r="M73" s="37">
        <f t="shared" si="39"/>
        <v>0</v>
      </c>
      <c r="AB73" s="3">
        <f t="shared" si="40"/>
        <v>0</v>
      </c>
      <c r="AC73" s="1">
        <f t="shared" si="41"/>
        <v>0</v>
      </c>
      <c r="AD73" s="3">
        <f t="shared" si="34"/>
        <v>0</v>
      </c>
      <c r="AE73" s="149"/>
      <c r="AF73" s="3">
        <f t="shared" si="35"/>
        <v>0</v>
      </c>
      <c r="AG73" s="1">
        <f t="shared" si="28"/>
        <v>0</v>
      </c>
      <c r="AH73" s="1">
        <f t="shared" si="29"/>
        <v>0</v>
      </c>
      <c r="AI73" s="1">
        <f t="shared" si="30"/>
        <v>0</v>
      </c>
      <c r="AJ73" s="149">
        <f t="shared" si="31"/>
        <v>0</v>
      </c>
      <c r="AK73" s="155">
        <f t="shared" si="36"/>
        <v>0</v>
      </c>
      <c r="AL73" s="155">
        <f t="shared" si="37"/>
        <v>0</v>
      </c>
      <c r="AN73" s="173" t="str">
        <f>IF(AL68&gt;0,C19,"")</f>
        <v/>
      </c>
      <c r="AO73" s="173" t="str">
        <f>IF(AL76&gt;0,D19,"")</f>
        <v/>
      </c>
      <c r="AP73" s="14" t="str">
        <f>IF(AL84&gt;0,E19,"")</f>
        <v/>
      </c>
      <c r="AQ73" t="s">
        <v>116</v>
      </c>
    </row>
    <row r="74" spans="1:43" x14ac:dyDescent="0.25">
      <c r="A74" s="117" t="str">
        <f t="shared" si="42"/>
        <v/>
      </c>
      <c r="B74" s="200"/>
      <c r="C74" s="201"/>
      <c r="D74" s="201"/>
      <c r="E74" s="201"/>
      <c r="F74" s="202"/>
      <c r="G74" s="36">
        <f t="shared" si="38"/>
        <v>0</v>
      </c>
      <c r="H74" s="29">
        <f t="shared" si="38"/>
        <v>0</v>
      </c>
      <c r="I74" s="29">
        <f t="shared" si="38"/>
        <v>0</v>
      </c>
      <c r="J74" s="29">
        <f t="shared" si="38"/>
        <v>0</v>
      </c>
      <c r="K74" s="41">
        <f t="shared" si="38"/>
        <v>0</v>
      </c>
      <c r="L74" s="36">
        <f t="shared" si="43"/>
        <v>0</v>
      </c>
      <c r="M74" s="37">
        <f t="shared" si="39"/>
        <v>0</v>
      </c>
      <c r="AB74" s="3">
        <f t="shared" si="40"/>
        <v>0</v>
      </c>
      <c r="AC74" s="1">
        <f t="shared" si="41"/>
        <v>0</v>
      </c>
      <c r="AD74" s="3">
        <f t="shared" si="34"/>
        <v>0</v>
      </c>
      <c r="AE74" s="149"/>
      <c r="AF74" s="3">
        <f t="shared" si="35"/>
        <v>0</v>
      </c>
      <c r="AG74" s="1">
        <f t="shared" si="28"/>
        <v>0</v>
      </c>
      <c r="AH74" s="1">
        <f t="shared" si="29"/>
        <v>0</v>
      </c>
      <c r="AI74" s="1">
        <f t="shared" si="30"/>
        <v>0</v>
      </c>
      <c r="AJ74" s="149">
        <f t="shared" si="31"/>
        <v>0</v>
      </c>
      <c r="AK74" s="155">
        <f t="shared" si="36"/>
        <v>0</v>
      </c>
      <c r="AL74" s="155">
        <f t="shared" si="37"/>
        <v>0</v>
      </c>
      <c r="AN74" s="173">
        <f>(AL68&gt;0)*1</f>
        <v>0</v>
      </c>
      <c r="AO74" s="173">
        <f>(AL76&gt;0)*1</f>
        <v>0</v>
      </c>
      <c r="AP74" s="14">
        <f>(AL84&gt;0)*1</f>
        <v>0</v>
      </c>
      <c r="AQ74" t="s">
        <v>114</v>
      </c>
    </row>
    <row r="75" spans="1:43" x14ac:dyDescent="0.25">
      <c r="A75" s="117" t="str">
        <f t="shared" si="42"/>
        <v/>
      </c>
      <c r="B75" s="200"/>
      <c r="C75" s="201"/>
      <c r="D75" s="201"/>
      <c r="E75" s="201"/>
      <c r="F75" s="202"/>
      <c r="G75" s="36">
        <f t="shared" si="38"/>
        <v>0</v>
      </c>
      <c r="H75" s="29">
        <f t="shared" si="38"/>
        <v>0</v>
      </c>
      <c r="I75" s="29">
        <f t="shared" si="38"/>
        <v>0</v>
      </c>
      <c r="J75" s="29">
        <f t="shared" si="38"/>
        <v>0</v>
      </c>
      <c r="K75" s="41">
        <f t="shared" si="38"/>
        <v>0</v>
      </c>
      <c r="L75" s="36">
        <f t="shared" si="43"/>
        <v>0</v>
      </c>
      <c r="M75" s="37">
        <f t="shared" si="39"/>
        <v>0</v>
      </c>
      <c r="AB75" s="3">
        <f t="shared" si="40"/>
        <v>0</v>
      </c>
      <c r="AC75" s="1">
        <f t="shared" si="41"/>
        <v>0</v>
      </c>
      <c r="AD75" s="3">
        <f t="shared" si="34"/>
        <v>0</v>
      </c>
      <c r="AE75" s="149"/>
      <c r="AF75" s="3">
        <f t="shared" si="35"/>
        <v>0</v>
      </c>
      <c r="AG75" s="1">
        <f t="shared" si="28"/>
        <v>0</v>
      </c>
      <c r="AH75" s="1">
        <f t="shared" si="29"/>
        <v>0</v>
      </c>
      <c r="AI75" s="1">
        <f t="shared" si="30"/>
        <v>0</v>
      </c>
      <c r="AJ75" s="149">
        <f t="shared" si="31"/>
        <v>0</v>
      </c>
      <c r="AK75" s="155">
        <f t="shared" si="36"/>
        <v>0</v>
      </c>
      <c r="AL75" s="155">
        <f t="shared" si="37"/>
        <v>0</v>
      </c>
    </row>
    <row r="76" spans="1:43" x14ac:dyDescent="0.25">
      <c r="A76" s="140" t="s">
        <v>55</v>
      </c>
      <c r="B76" s="31"/>
      <c r="C76" s="1"/>
      <c r="D76" s="230" t="str">
        <f>F27</f>
        <v/>
      </c>
      <c r="E76" s="32" t="s">
        <v>56</v>
      </c>
      <c r="F76" s="33"/>
      <c r="G76" s="35" t="s">
        <v>57</v>
      </c>
      <c r="H76" s="1"/>
      <c r="I76" s="1"/>
      <c r="J76" s="230" t="str">
        <f>F27</f>
        <v/>
      </c>
      <c r="K76" s="34" t="s">
        <v>57</v>
      </c>
      <c r="L76" s="94"/>
      <c r="M76" s="95"/>
      <c r="AB76" s="3"/>
      <c r="AC76" s="1"/>
      <c r="AD76" s="3"/>
      <c r="AE76" s="149"/>
      <c r="AF76" s="3"/>
      <c r="AG76" s="1"/>
      <c r="AH76" s="1"/>
      <c r="AI76" s="173" t="s">
        <v>101</v>
      </c>
      <c r="AJ76" s="174"/>
      <c r="AK76" s="118"/>
      <c r="AL76" s="153">
        <f>(SUM(AL69:AL75)&gt;0)*1</f>
        <v>0</v>
      </c>
    </row>
    <row r="77" spans="1:43" x14ac:dyDescent="0.25">
      <c r="A77" s="117" t="str">
        <f>IF(AD77=1,A47,"")</f>
        <v/>
      </c>
      <c r="B77" s="200"/>
      <c r="C77" s="201"/>
      <c r="D77" s="201"/>
      <c r="E77" s="201"/>
      <c r="F77" s="202"/>
      <c r="G77" s="36">
        <f t="shared" ref="G77:K83" si="44">IF($AB77&gt;0,B47*B77,0)</f>
        <v>0</v>
      </c>
      <c r="H77" s="29">
        <f t="shared" si="44"/>
        <v>0</v>
      </c>
      <c r="I77" s="29">
        <f t="shared" si="44"/>
        <v>0</v>
      </c>
      <c r="J77" s="29">
        <f t="shared" si="44"/>
        <v>0</v>
      </c>
      <c r="K77" s="41">
        <f t="shared" si="44"/>
        <v>0</v>
      </c>
      <c r="L77" s="44">
        <f>(SUM(G77:K77)-MAX(G77:K77)-MIN(G77:K77))/3</f>
        <v>0</v>
      </c>
      <c r="M77" s="46">
        <f t="shared" ref="M77:M83" si="45">L77*L29</f>
        <v>0</v>
      </c>
      <c r="AB77" s="3">
        <f t="shared" ref="AB77:AB83" si="46">VLOOKUP(A47,Prices,7,FALSE)</f>
        <v>1</v>
      </c>
      <c r="AC77" s="1">
        <f t="shared" ref="AC77:AC83" si="47">IF(F29&gt;0,1,0)</f>
        <v>0</v>
      </c>
      <c r="AD77" s="3">
        <f t="shared" si="34"/>
        <v>0</v>
      </c>
      <c r="AE77" s="149"/>
      <c r="AF77" s="3">
        <f t="shared" si="35"/>
        <v>0</v>
      </c>
      <c r="AG77" s="1">
        <f t="shared" si="28"/>
        <v>0</v>
      </c>
      <c r="AH77" s="1">
        <f t="shared" si="29"/>
        <v>0</v>
      </c>
      <c r="AI77" s="1">
        <f t="shared" si="30"/>
        <v>0</v>
      </c>
      <c r="AJ77" s="149">
        <f t="shared" si="31"/>
        <v>0</v>
      </c>
      <c r="AK77" s="155">
        <f t="shared" si="36"/>
        <v>0</v>
      </c>
      <c r="AL77" s="155">
        <f t="shared" si="37"/>
        <v>0</v>
      </c>
    </row>
    <row r="78" spans="1:43" x14ac:dyDescent="0.25">
      <c r="A78" s="117" t="str">
        <f t="shared" ref="A78:A83" si="48">IF(AD78=1,A48,"")</f>
        <v/>
      </c>
      <c r="B78" s="200"/>
      <c r="C78" s="201"/>
      <c r="D78" s="201"/>
      <c r="E78" s="201"/>
      <c r="F78" s="202"/>
      <c r="G78" s="36">
        <f t="shared" si="44"/>
        <v>0</v>
      </c>
      <c r="H78" s="29">
        <f t="shared" si="44"/>
        <v>0</v>
      </c>
      <c r="I78" s="29">
        <f t="shared" si="44"/>
        <v>0</v>
      </c>
      <c r="J78" s="29">
        <f t="shared" si="44"/>
        <v>0</v>
      </c>
      <c r="K78" s="41">
        <f t="shared" si="44"/>
        <v>0</v>
      </c>
      <c r="L78" s="36">
        <f t="shared" ref="L78:L83" si="49">(SUM(G78:K78)-MAX(G78:K78)-MIN(G78:K78))/3</f>
        <v>0</v>
      </c>
      <c r="M78" s="37">
        <f t="shared" si="45"/>
        <v>0</v>
      </c>
      <c r="AB78" s="3">
        <f t="shared" si="46"/>
        <v>1</v>
      </c>
      <c r="AC78" s="1">
        <f t="shared" si="47"/>
        <v>0</v>
      </c>
      <c r="AD78" s="3">
        <f t="shared" si="34"/>
        <v>0</v>
      </c>
      <c r="AE78" s="149"/>
      <c r="AF78" s="3">
        <f t="shared" si="35"/>
        <v>0</v>
      </c>
      <c r="AG78" s="1">
        <f t="shared" si="28"/>
        <v>0</v>
      </c>
      <c r="AH78" s="1">
        <f t="shared" si="29"/>
        <v>0</v>
      </c>
      <c r="AI78" s="1">
        <f t="shared" si="30"/>
        <v>0</v>
      </c>
      <c r="AJ78" s="149">
        <f t="shared" si="31"/>
        <v>0</v>
      </c>
      <c r="AK78" s="155">
        <f t="shared" si="36"/>
        <v>0</v>
      </c>
      <c r="AL78" s="155">
        <f t="shared" si="37"/>
        <v>0</v>
      </c>
    </row>
    <row r="79" spans="1:43" x14ac:dyDescent="0.25">
      <c r="A79" s="117" t="str">
        <f t="shared" si="48"/>
        <v/>
      </c>
      <c r="B79" s="200"/>
      <c r="C79" s="201"/>
      <c r="D79" s="201"/>
      <c r="E79" s="201"/>
      <c r="F79" s="202"/>
      <c r="G79" s="36">
        <f t="shared" si="44"/>
        <v>0</v>
      </c>
      <c r="H79" s="29">
        <f t="shared" si="44"/>
        <v>0</v>
      </c>
      <c r="I79" s="29">
        <f t="shared" si="44"/>
        <v>0</v>
      </c>
      <c r="J79" s="29">
        <f t="shared" si="44"/>
        <v>0</v>
      </c>
      <c r="K79" s="41">
        <f t="shared" si="44"/>
        <v>0</v>
      </c>
      <c r="L79" s="36">
        <f t="shared" si="49"/>
        <v>0</v>
      </c>
      <c r="M79" s="37">
        <f t="shared" si="45"/>
        <v>0</v>
      </c>
      <c r="AB79" s="3">
        <f t="shared" si="46"/>
        <v>1</v>
      </c>
      <c r="AC79" s="1">
        <f t="shared" si="47"/>
        <v>0</v>
      </c>
      <c r="AD79" s="3">
        <f t="shared" si="34"/>
        <v>0</v>
      </c>
      <c r="AE79" s="149"/>
      <c r="AF79" s="3">
        <f t="shared" si="35"/>
        <v>0</v>
      </c>
      <c r="AG79" s="1">
        <f t="shared" si="28"/>
        <v>0</v>
      </c>
      <c r="AH79" s="1">
        <f t="shared" si="29"/>
        <v>0</v>
      </c>
      <c r="AI79" s="1">
        <f t="shared" si="30"/>
        <v>0</v>
      </c>
      <c r="AJ79" s="149">
        <f t="shared" si="31"/>
        <v>0</v>
      </c>
      <c r="AK79" s="155">
        <f t="shared" si="36"/>
        <v>0</v>
      </c>
      <c r="AL79" s="155">
        <f t="shared" si="37"/>
        <v>0</v>
      </c>
    </row>
    <row r="80" spans="1:43" x14ac:dyDescent="0.25">
      <c r="A80" s="117" t="str">
        <f t="shared" si="48"/>
        <v/>
      </c>
      <c r="B80" s="200"/>
      <c r="C80" s="201"/>
      <c r="D80" s="201"/>
      <c r="E80" s="201"/>
      <c r="F80" s="202"/>
      <c r="G80" s="36">
        <f t="shared" si="44"/>
        <v>0</v>
      </c>
      <c r="H80" s="29">
        <f t="shared" si="44"/>
        <v>0</v>
      </c>
      <c r="I80" s="29">
        <f t="shared" si="44"/>
        <v>0</v>
      </c>
      <c r="J80" s="29">
        <f t="shared" si="44"/>
        <v>0</v>
      </c>
      <c r="K80" s="41">
        <f t="shared" si="44"/>
        <v>0</v>
      </c>
      <c r="L80" s="36">
        <f t="shared" si="49"/>
        <v>0</v>
      </c>
      <c r="M80" s="37">
        <f t="shared" si="45"/>
        <v>0</v>
      </c>
      <c r="AB80" s="3">
        <f t="shared" si="46"/>
        <v>0</v>
      </c>
      <c r="AC80" s="1">
        <f t="shared" si="47"/>
        <v>0</v>
      </c>
      <c r="AD80" s="3">
        <f t="shared" si="34"/>
        <v>0</v>
      </c>
      <c r="AE80" s="149"/>
      <c r="AF80" s="3">
        <f t="shared" si="35"/>
        <v>0</v>
      </c>
      <c r="AG80" s="1">
        <f t="shared" si="28"/>
        <v>0</v>
      </c>
      <c r="AH80" s="1">
        <f t="shared" si="29"/>
        <v>0</v>
      </c>
      <c r="AI80" s="1">
        <f t="shared" si="30"/>
        <v>0</v>
      </c>
      <c r="AJ80" s="149">
        <f t="shared" si="31"/>
        <v>0</v>
      </c>
      <c r="AK80" s="155">
        <f t="shared" si="36"/>
        <v>0</v>
      </c>
      <c r="AL80" s="155">
        <f t="shared" si="37"/>
        <v>0</v>
      </c>
    </row>
    <row r="81" spans="1:39" x14ac:dyDescent="0.25">
      <c r="A81" s="117" t="str">
        <f t="shared" si="48"/>
        <v/>
      </c>
      <c r="B81" s="200"/>
      <c r="C81" s="201"/>
      <c r="D81" s="201"/>
      <c r="E81" s="201"/>
      <c r="F81" s="202"/>
      <c r="G81" s="36">
        <f t="shared" si="44"/>
        <v>0</v>
      </c>
      <c r="H81" s="29">
        <f t="shared" si="44"/>
        <v>0</v>
      </c>
      <c r="I81" s="29">
        <f t="shared" si="44"/>
        <v>0</v>
      </c>
      <c r="J81" s="29">
        <f t="shared" si="44"/>
        <v>0</v>
      </c>
      <c r="K81" s="41">
        <f t="shared" si="44"/>
        <v>0</v>
      </c>
      <c r="L81" s="36">
        <f t="shared" si="49"/>
        <v>0</v>
      </c>
      <c r="M81" s="37">
        <f t="shared" si="45"/>
        <v>0</v>
      </c>
      <c r="AB81" s="3">
        <f t="shared" si="46"/>
        <v>0</v>
      </c>
      <c r="AC81" s="1">
        <f t="shared" si="47"/>
        <v>0</v>
      </c>
      <c r="AD81" s="3">
        <f t="shared" si="34"/>
        <v>0</v>
      </c>
      <c r="AE81" s="149"/>
      <c r="AF81" s="3">
        <f t="shared" si="35"/>
        <v>0</v>
      </c>
      <c r="AG81" s="1">
        <f t="shared" si="28"/>
        <v>0</v>
      </c>
      <c r="AH81" s="1">
        <f t="shared" si="29"/>
        <v>0</v>
      </c>
      <c r="AI81" s="1">
        <f t="shared" si="30"/>
        <v>0</v>
      </c>
      <c r="AJ81" s="149">
        <f t="shared" si="31"/>
        <v>0</v>
      </c>
      <c r="AK81" s="155">
        <f t="shared" si="36"/>
        <v>0</v>
      </c>
      <c r="AL81" s="155">
        <f t="shared" si="37"/>
        <v>0</v>
      </c>
    </row>
    <row r="82" spans="1:39" x14ac:dyDescent="0.25">
      <c r="A82" s="117" t="str">
        <f t="shared" si="48"/>
        <v/>
      </c>
      <c r="B82" s="200"/>
      <c r="C82" s="201"/>
      <c r="D82" s="201"/>
      <c r="E82" s="201"/>
      <c r="F82" s="202"/>
      <c r="G82" s="36">
        <f t="shared" si="44"/>
        <v>0</v>
      </c>
      <c r="H82" s="29">
        <f t="shared" si="44"/>
        <v>0</v>
      </c>
      <c r="I82" s="29">
        <f t="shared" si="44"/>
        <v>0</v>
      </c>
      <c r="J82" s="29">
        <f t="shared" si="44"/>
        <v>0</v>
      </c>
      <c r="K82" s="41">
        <f t="shared" si="44"/>
        <v>0</v>
      </c>
      <c r="L82" s="36">
        <f t="shared" si="49"/>
        <v>0</v>
      </c>
      <c r="M82" s="37">
        <f t="shared" si="45"/>
        <v>0</v>
      </c>
      <c r="AB82" s="3">
        <f t="shared" si="46"/>
        <v>0</v>
      </c>
      <c r="AC82" s="1">
        <f t="shared" si="47"/>
        <v>0</v>
      </c>
      <c r="AD82" s="3">
        <f t="shared" si="34"/>
        <v>0</v>
      </c>
      <c r="AE82" s="149"/>
      <c r="AF82" s="3">
        <f t="shared" si="35"/>
        <v>0</v>
      </c>
      <c r="AG82" s="1">
        <f t="shared" si="28"/>
        <v>0</v>
      </c>
      <c r="AH82" s="1">
        <f t="shared" si="29"/>
        <v>0</v>
      </c>
      <c r="AI82" s="1">
        <f t="shared" si="30"/>
        <v>0</v>
      </c>
      <c r="AJ82" s="149">
        <f t="shared" si="31"/>
        <v>0</v>
      </c>
      <c r="AK82" s="155">
        <f t="shared" si="36"/>
        <v>0</v>
      </c>
      <c r="AL82" s="155">
        <f t="shared" si="37"/>
        <v>0</v>
      </c>
    </row>
    <row r="83" spans="1:39" ht="15.75" thickBot="1" x14ac:dyDescent="0.3">
      <c r="A83" s="141" t="str">
        <f t="shared" si="48"/>
        <v/>
      </c>
      <c r="B83" s="203"/>
      <c r="C83" s="204"/>
      <c r="D83" s="204"/>
      <c r="E83" s="204"/>
      <c r="F83" s="205"/>
      <c r="G83" s="38">
        <f t="shared" si="44"/>
        <v>0</v>
      </c>
      <c r="H83" s="39">
        <f t="shared" si="44"/>
        <v>0</v>
      </c>
      <c r="I83" s="39">
        <f t="shared" si="44"/>
        <v>0</v>
      </c>
      <c r="J83" s="39">
        <f t="shared" si="44"/>
        <v>0</v>
      </c>
      <c r="K83" s="42">
        <f t="shared" si="44"/>
        <v>0</v>
      </c>
      <c r="L83" s="38">
        <f t="shared" si="49"/>
        <v>0</v>
      </c>
      <c r="M83" s="40">
        <f t="shared" si="45"/>
        <v>0</v>
      </c>
      <c r="AB83" s="4">
        <f t="shared" si="46"/>
        <v>0</v>
      </c>
      <c r="AC83" s="60">
        <f t="shared" si="47"/>
        <v>0</v>
      </c>
      <c r="AD83" s="4">
        <f t="shared" si="34"/>
        <v>0</v>
      </c>
      <c r="AE83" s="8"/>
      <c r="AF83" s="4">
        <f t="shared" si="35"/>
        <v>0</v>
      </c>
      <c r="AG83" s="60">
        <f t="shared" si="28"/>
        <v>0</v>
      </c>
      <c r="AH83" s="60">
        <f t="shared" si="29"/>
        <v>0</v>
      </c>
      <c r="AI83" s="60">
        <f t="shared" si="30"/>
        <v>0</v>
      </c>
      <c r="AJ83" s="8">
        <f t="shared" si="31"/>
        <v>0</v>
      </c>
      <c r="AK83" s="156">
        <f t="shared" si="36"/>
        <v>0</v>
      </c>
      <c r="AL83" s="156">
        <f t="shared" si="37"/>
        <v>0</v>
      </c>
    </row>
    <row r="84" spans="1:39" ht="15.75" thickBot="1" x14ac:dyDescent="0.3">
      <c r="A84" s="198" t="s">
        <v>436</v>
      </c>
      <c r="B84" s="49"/>
      <c r="C84" s="49"/>
      <c r="D84" s="49"/>
      <c r="E84" s="49"/>
      <c r="F84" s="49"/>
      <c r="G84" s="49"/>
      <c r="H84" s="49"/>
      <c r="I84" s="49"/>
      <c r="J84" s="468" t="s">
        <v>24</v>
      </c>
      <c r="K84" s="469"/>
      <c r="L84" s="470"/>
      <c r="M84" s="138">
        <f>SUM(M61:M83)</f>
        <v>502.77971699999989</v>
      </c>
      <c r="AI84" s="173" t="s">
        <v>101</v>
      </c>
      <c r="AJ84" s="174"/>
      <c r="AK84" s="118"/>
      <c r="AL84" s="153">
        <f>(SUM(AL77:AL83)&gt;0)*1</f>
        <v>0</v>
      </c>
    </row>
    <row r="85" spans="1:39" ht="14.25" customHeight="1" x14ac:dyDescent="0.25">
      <c r="A85" s="198" t="s">
        <v>437</v>
      </c>
      <c r="B85" s="49"/>
      <c r="C85" s="49"/>
      <c r="D85" s="49"/>
      <c r="E85" s="49"/>
      <c r="F85" s="49"/>
      <c r="G85" s="49"/>
      <c r="H85" s="49"/>
      <c r="I85" s="49"/>
      <c r="AI85" s="176" t="s">
        <v>115</v>
      </c>
      <c r="AJ85" s="94"/>
      <c r="AK85" s="118"/>
      <c r="AL85" s="177">
        <f>(SUM(AL68,AL76,AL84)&gt;0)*1</f>
        <v>0</v>
      </c>
    </row>
    <row r="86" spans="1:39" ht="14.25" customHeight="1" x14ac:dyDescent="0.25">
      <c r="A86" s="199" t="s">
        <v>438</v>
      </c>
      <c r="B86" s="49"/>
      <c r="C86" s="49"/>
      <c r="D86" s="49"/>
      <c r="E86" s="49"/>
      <c r="F86" s="49"/>
      <c r="G86" s="49"/>
      <c r="H86" s="49"/>
      <c r="I86" s="49"/>
    </row>
    <row r="87" spans="1:39" x14ac:dyDescent="0.25">
      <c r="A87" s="170" t="str">
        <f>IF(AL85=1,CONCATENATE("Error: Incomplete entry of 2018-2022 yields on farm(s) ",AN73," ",AO73," ",AP73),"")</f>
        <v/>
      </c>
    </row>
    <row r="88" spans="1:39" ht="15.75" thickBot="1" x14ac:dyDescent="0.3">
      <c r="A88" s="13" t="s">
        <v>439</v>
      </c>
      <c r="AF88" s="154"/>
      <c r="AG88" s="154" t="s">
        <v>103</v>
      </c>
      <c r="AK88" s="1"/>
    </row>
    <row r="89" spans="1:39" x14ac:dyDescent="0.25">
      <c r="A89" s="113"/>
      <c r="B89" s="114">
        <v>2025</v>
      </c>
      <c r="C89" s="491" t="s">
        <v>440</v>
      </c>
      <c r="D89" s="492"/>
      <c r="E89" s="493"/>
      <c r="F89" s="491" t="s">
        <v>441</v>
      </c>
      <c r="G89" s="492"/>
      <c r="H89" s="493"/>
      <c r="I89" s="492" t="s">
        <v>68</v>
      </c>
      <c r="J89" s="492"/>
      <c r="K89" s="492"/>
      <c r="L89" s="493"/>
      <c r="AB89" s="474" t="s">
        <v>54</v>
      </c>
      <c r="AC89" s="475"/>
      <c r="AD89" s="475"/>
      <c r="AE89" s="475"/>
      <c r="AF89" s="155" t="s">
        <v>447</v>
      </c>
      <c r="AG89" s="155" t="s">
        <v>15</v>
      </c>
      <c r="AH89" s="474" t="s">
        <v>445</v>
      </c>
      <c r="AI89" s="475"/>
      <c r="AJ89" s="475"/>
      <c r="AK89" s="474" t="s">
        <v>446</v>
      </c>
      <c r="AL89" s="475"/>
      <c r="AM89" s="476"/>
    </row>
    <row r="90" spans="1:39" ht="15.75" thickBot="1" x14ac:dyDescent="0.3">
      <c r="A90" s="115" t="s">
        <v>30</v>
      </c>
      <c r="B90" s="97" t="s">
        <v>21</v>
      </c>
      <c r="C90" s="221" t="str">
        <f>B27</f>
        <v>FSA 1000</v>
      </c>
      <c r="D90" s="222" t="str">
        <f>D27</f>
        <v/>
      </c>
      <c r="E90" s="223" t="str">
        <f>F27</f>
        <v/>
      </c>
      <c r="F90" s="221" t="str">
        <f>B27</f>
        <v>FSA 1000</v>
      </c>
      <c r="G90" s="222" t="str">
        <f>D27</f>
        <v/>
      </c>
      <c r="H90" s="224" t="str">
        <f>F27</f>
        <v/>
      </c>
      <c r="I90" s="225" t="str">
        <f>B27</f>
        <v>FSA 1000</v>
      </c>
      <c r="J90" s="222" t="str">
        <f>D27</f>
        <v/>
      </c>
      <c r="K90" s="222" t="str">
        <f>F27</f>
        <v/>
      </c>
      <c r="L90" s="116" t="s">
        <v>14</v>
      </c>
      <c r="AB90" s="10" t="s">
        <v>105</v>
      </c>
      <c r="AC90" s="10" t="s">
        <v>18</v>
      </c>
      <c r="AD90" s="10" t="s">
        <v>19</v>
      </c>
      <c r="AE90" s="119" t="s">
        <v>20</v>
      </c>
      <c r="AF90" s="156" t="s">
        <v>102</v>
      </c>
      <c r="AG90" s="156" t="s">
        <v>104</v>
      </c>
      <c r="AH90" s="10" t="s">
        <v>18</v>
      </c>
      <c r="AI90" s="10" t="s">
        <v>19</v>
      </c>
      <c r="AJ90" s="119" t="s">
        <v>20</v>
      </c>
      <c r="AK90" s="10" t="s">
        <v>18</v>
      </c>
      <c r="AL90" s="10" t="s">
        <v>19</v>
      </c>
      <c r="AM90" s="10" t="s">
        <v>20</v>
      </c>
    </row>
    <row r="91" spans="1:39" x14ac:dyDescent="0.25">
      <c r="A91" s="117" t="str">
        <f>IF(AB91=1,A47,"")</f>
        <v xml:space="preserve">Wheat    (bu) </v>
      </c>
      <c r="B91" s="236">
        <v>6</v>
      </c>
      <c r="C91" s="206">
        <v>60</v>
      </c>
      <c r="D91" s="207"/>
      <c r="E91" s="208"/>
      <c r="F91" s="44">
        <f t="shared" ref="F91:H97" si="50">$B91*C91</f>
        <v>360</v>
      </c>
      <c r="G91" s="45">
        <f t="shared" si="50"/>
        <v>0</v>
      </c>
      <c r="H91" s="46">
        <f t="shared" si="50"/>
        <v>0</v>
      </c>
      <c r="I91" s="47">
        <f t="shared" ref="I91:K97" si="51">F91*J29</f>
        <v>119.988</v>
      </c>
      <c r="J91" s="45">
        <f t="shared" si="51"/>
        <v>0</v>
      </c>
      <c r="K91" s="45">
        <f t="shared" si="51"/>
        <v>0</v>
      </c>
      <c r="L91" s="46">
        <f>SUM(I91:K91)</f>
        <v>119.988</v>
      </c>
      <c r="AB91" s="6">
        <f>IF(SUM(AC91:AE91)&gt;0,1,0)</f>
        <v>1</v>
      </c>
      <c r="AC91" s="147">
        <f t="shared" ref="AC91:AC97" si="52">AD61</f>
        <v>1</v>
      </c>
      <c r="AD91" s="147">
        <f t="shared" ref="AD91:AD97" si="53">AD69</f>
        <v>0</v>
      </c>
      <c r="AE91" s="148">
        <f t="shared" ref="AE91:AE97" si="54">AD77</f>
        <v>0</v>
      </c>
      <c r="AF91" s="6">
        <f>(B91&gt;0)*1</f>
        <v>1</v>
      </c>
      <c r="AG91" s="160">
        <f t="shared" ref="AG91:AG97" si="55">IF(AB91=1,IF(AF91=0,1,0),0)</f>
        <v>0</v>
      </c>
      <c r="AH91" s="147">
        <f>ISNUMBER(C91)*1</f>
        <v>1</v>
      </c>
      <c r="AI91" s="147">
        <f t="shared" ref="AI91:AI97" si="56">ISNUMBER(D91)*1</f>
        <v>0</v>
      </c>
      <c r="AJ91" s="147">
        <f t="shared" ref="AJ91:AJ97" si="57">ISNUMBER(E91)*1</f>
        <v>0</v>
      </c>
      <c r="AK91" s="162">
        <f>IF(AC91=1,IF(AH91=0,1,0),0)</f>
        <v>0</v>
      </c>
      <c r="AL91" s="163">
        <f t="shared" ref="AL91:AL97" si="58">IF(AD91=1,IF(AI91=0,1,0),0)</f>
        <v>0</v>
      </c>
      <c r="AM91" s="157">
        <f t="shared" ref="AM91:AM97" si="59">IF(AE91=1,IF(AJ91=0,1,0),0)</f>
        <v>0</v>
      </c>
    </row>
    <row r="92" spans="1:39" x14ac:dyDescent="0.25">
      <c r="A92" s="117" t="str">
        <f t="shared" ref="A92:A97" si="60">IF(AB92=1,A48,"")</f>
        <v>Soybean (bu)</v>
      </c>
      <c r="B92" s="237">
        <v>10.25</v>
      </c>
      <c r="C92" s="200">
        <v>30</v>
      </c>
      <c r="D92" s="201"/>
      <c r="E92" s="209"/>
      <c r="F92" s="36">
        <f t="shared" si="50"/>
        <v>307.5</v>
      </c>
      <c r="G92" s="29">
        <f t="shared" si="50"/>
        <v>0</v>
      </c>
      <c r="H92" s="37">
        <f t="shared" si="50"/>
        <v>0</v>
      </c>
      <c r="I92" s="30">
        <f t="shared" si="51"/>
        <v>102.48975</v>
      </c>
      <c r="J92" s="29">
        <f t="shared" si="51"/>
        <v>0</v>
      </c>
      <c r="K92" s="29">
        <f t="shared" si="51"/>
        <v>0</v>
      </c>
      <c r="L92" s="37">
        <f t="shared" ref="L92:L97" si="61">SUM(I92:K92)</f>
        <v>102.48975</v>
      </c>
      <c r="AB92" s="3">
        <f t="shared" ref="AB92:AB97" si="62">IF(SUM(AC92:AE92)&gt;0,1,0)</f>
        <v>1</v>
      </c>
      <c r="AC92" s="1">
        <f t="shared" si="52"/>
        <v>1</v>
      </c>
      <c r="AD92" s="1">
        <f t="shared" si="53"/>
        <v>0</v>
      </c>
      <c r="AE92" s="149">
        <f t="shared" si="54"/>
        <v>0</v>
      </c>
      <c r="AF92" s="3">
        <f t="shared" ref="AF92:AF97" si="63">(B92&gt;0)*1</f>
        <v>1</v>
      </c>
      <c r="AG92" s="167">
        <f t="shared" si="55"/>
        <v>0</v>
      </c>
      <c r="AH92" s="1">
        <f t="shared" ref="AH92:AH97" si="64">ISNUMBER(C92)*1</f>
        <v>1</v>
      </c>
      <c r="AI92" s="1">
        <f t="shared" si="56"/>
        <v>0</v>
      </c>
      <c r="AJ92" s="1">
        <f t="shared" si="57"/>
        <v>0</v>
      </c>
      <c r="AK92" s="164">
        <f t="shared" ref="AK92:AK97" si="65">IF(AC92=1,IF(AH92=0,1,0),0)</f>
        <v>0</v>
      </c>
      <c r="AL92" s="34">
        <f t="shared" si="58"/>
        <v>0</v>
      </c>
      <c r="AM92" s="158">
        <f t="shared" si="59"/>
        <v>0</v>
      </c>
    </row>
    <row r="93" spans="1:39" x14ac:dyDescent="0.25">
      <c r="A93" s="117" t="str">
        <f t="shared" si="60"/>
        <v>Corn         (bu)</v>
      </c>
      <c r="B93" s="237">
        <v>4.3</v>
      </c>
      <c r="C93" s="200">
        <v>160</v>
      </c>
      <c r="D93" s="201"/>
      <c r="E93" s="209"/>
      <c r="F93" s="36">
        <f t="shared" si="50"/>
        <v>688</v>
      </c>
      <c r="G93" s="29">
        <f t="shared" si="50"/>
        <v>0</v>
      </c>
      <c r="H93" s="37">
        <f t="shared" si="50"/>
        <v>0</v>
      </c>
      <c r="I93" s="30">
        <f t="shared" si="51"/>
        <v>229.31039999999999</v>
      </c>
      <c r="J93" s="29">
        <f t="shared" si="51"/>
        <v>0</v>
      </c>
      <c r="K93" s="29">
        <f t="shared" si="51"/>
        <v>0</v>
      </c>
      <c r="L93" s="37">
        <f t="shared" si="61"/>
        <v>229.31039999999999</v>
      </c>
      <c r="AB93" s="3">
        <f t="shared" si="62"/>
        <v>1</v>
      </c>
      <c r="AC93" s="1">
        <f t="shared" si="52"/>
        <v>1</v>
      </c>
      <c r="AD93" s="1">
        <f t="shared" si="53"/>
        <v>0</v>
      </c>
      <c r="AE93" s="149">
        <f t="shared" si="54"/>
        <v>0</v>
      </c>
      <c r="AF93" s="3">
        <f t="shared" si="63"/>
        <v>1</v>
      </c>
      <c r="AG93" s="167">
        <f t="shared" si="55"/>
        <v>0</v>
      </c>
      <c r="AH93" s="1">
        <f t="shared" si="64"/>
        <v>1</v>
      </c>
      <c r="AI93" s="1">
        <f t="shared" si="56"/>
        <v>0</v>
      </c>
      <c r="AJ93" s="1">
        <f t="shared" si="57"/>
        <v>0</v>
      </c>
      <c r="AK93" s="164">
        <f t="shared" si="65"/>
        <v>0</v>
      </c>
      <c r="AL93" s="34">
        <f t="shared" si="58"/>
        <v>0</v>
      </c>
      <c r="AM93" s="158">
        <f t="shared" si="59"/>
        <v>0</v>
      </c>
    </row>
    <row r="94" spans="1:39" x14ac:dyDescent="0.25">
      <c r="A94" s="117" t="str">
        <f t="shared" si="60"/>
        <v/>
      </c>
      <c r="B94" s="237"/>
      <c r="C94" s="200"/>
      <c r="D94" s="201"/>
      <c r="E94" s="209"/>
      <c r="F94" s="36">
        <f t="shared" si="50"/>
        <v>0</v>
      </c>
      <c r="G94" s="29">
        <f t="shared" si="50"/>
        <v>0</v>
      </c>
      <c r="H94" s="37">
        <f t="shared" si="50"/>
        <v>0</v>
      </c>
      <c r="I94" s="30">
        <f t="shared" si="51"/>
        <v>0</v>
      </c>
      <c r="J94" s="29">
        <f t="shared" si="51"/>
        <v>0</v>
      </c>
      <c r="K94" s="29">
        <f t="shared" si="51"/>
        <v>0</v>
      </c>
      <c r="L94" s="37">
        <f t="shared" si="61"/>
        <v>0</v>
      </c>
      <c r="AB94" s="3">
        <f t="shared" si="62"/>
        <v>0</v>
      </c>
      <c r="AC94" s="1">
        <f t="shared" si="52"/>
        <v>0</v>
      </c>
      <c r="AD94" s="1">
        <f t="shared" si="53"/>
        <v>0</v>
      </c>
      <c r="AE94" s="149">
        <f t="shared" si="54"/>
        <v>0</v>
      </c>
      <c r="AF94" s="3">
        <f t="shared" si="63"/>
        <v>0</v>
      </c>
      <c r="AG94" s="167">
        <f t="shared" si="55"/>
        <v>0</v>
      </c>
      <c r="AH94" s="1">
        <f t="shared" si="64"/>
        <v>0</v>
      </c>
      <c r="AI94" s="1">
        <f t="shared" si="56"/>
        <v>0</v>
      </c>
      <c r="AJ94" s="1">
        <f t="shared" si="57"/>
        <v>0</v>
      </c>
      <c r="AK94" s="164">
        <f t="shared" si="65"/>
        <v>0</v>
      </c>
      <c r="AL94" s="34">
        <f t="shared" si="58"/>
        <v>0</v>
      </c>
      <c r="AM94" s="158">
        <f t="shared" si="59"/>
        <v>0</v>
      </c>
    </row>
    <row r="95" spans="1:39" x14ac:dyDescent="0.25">
      <c r="A95" s="117" t="str">
        <f t="shared" si="60"/>
        <v/>
      </c>
      <c r="B95" s="237"/>
      <c r="C95" s="200"/>
      <c r="D95" s="201"/>
      <c r="E95" s="209"/>
      <c r="F95" s="36">
        <f t="shared" si="50"/>
        <v>0</v>
      </c>
      <c r="G95" s="29">
        <f t="shared" si="50"/>
        <v>0</v>
      </c>
      <c r="H95" s="37">
        <f t="shared" si="50"/>
        <v>0</v>
      </c>
      <c r="I95" s="30">
        <f t="shared" si="51"/>
        <v>0</v>
      </c>
      <c r="J95" s="29">
        <f t="shared" si="51"/>
        <v>0</v>
      </c>
      <c r="K95" s="29">
        <f t="shared" si="51"/>
        <v>0</v>
      </c>
      <c r="L95" s="37">
        <f t="shared" si="61"/>
        <v>0</v>
      </c>
      <c r="AB95" s="3">
        <f t="shared" si="62"/>
        <v>0</v>
      </c>
      <c r="AC95" s="1">
        <f t="shared" si="52"/>
        <v>0</v>
      </c>
      <c r="AD95" s="1">
        <f t="shared" si="53"/>
        <v>0</v>
      </c>
      <c r="AE95" s="149">
        <f t="shared" si="54"/>
        <v>0</v>
      </c>
      <c r="AF95" s="3">
        <f t="shared" si="63"/>
        <v>0</v>
      </c>
      <c r="AG95" s="167">
        <f t="shared" si="55"/>
        <v>0</v>
      </c>
      <c r="AH95" s="1">
        <f t="shared" si="64"/>
        <v>0</v>
      </c>
      <c r="AI95" s="1">
        <f t="shared" si="56"/>
        <v>0</v>
      </c>
      <c r="AJ95" s="1">
        <f t="shared" si="57"/>
        <v>0</v>
      </c>
      <c r="AK95" s="164">
        <f t="shared" si="65"/>
        <v>0</v>
      </c>
      <c r="AL95" s="34">
        <f t="shared" si="58"/>
        <v>0</v>
      </c>
      <c r="AM95" s="158">
        <f t="shared" si="59"/>
        <v>0</v>
      </c>
    </row>
    <row r="96" spans="1:39" x14ac:dyDescent="0.25">
      <c r="A96" s="117" t="str">
        <f t="shared" si="60"/>
        <v/>
      </c>
      <c r="B96" s="237"/>
      <c r="C96" s="200"/>
      <c r="D96" s="201"/>
      <c r="E96" s="209"/>
      <c r="F96" s="36">
        <f t="shared" si="50"/>
        <v>0</v>
      </c>
      <c r="G96" s="29">
        <f t="shared" si="50"/>
        <v>0</v>
      </c>
      <c r="H96" s="37">
        <f t="shared" si="50"/>
        <v>0</v>
      </c>
      <c r="I96" s="30">
        <f t="shared" si="51"/>
        <v>0</v>
      </c>
      <c r="J96" s="29">
        <f t="shared" si="51"/>
        <v>0</v>
      </c>
      <c r="K96" s="29">
        <f t="shared" si="51"/>
        <v>0</v>
      </c>
      <c r="L96" s="37">
        <f t="shared" si="61"/>
        <v>0</v>
      </c>
      <c r="AB96" s="3">
        <f t="shared" si="62"/>
        <v>0</v>
      </c>
      <c r="AC96" s="1">
        <f t="shared" si="52"/>
        <v>0</v>
      </c>
      <c r="AD96" s="1">
        <f t="shared" si="53"/>
        <v>0</v>
      </c>
      <c r="AE96" s="149">
        <f t="shared" si="54"/>
        <v>0</v>
      </c>
      <c r="AF96" s="3">
        <f t="shared" si="63"/>
        <v>0</v>
      </c>
      <c r="AG96" s="167">
        <f t="shared" si="55"/>
        <v>0</v>
      </c>
      <c r="AH96" s="1">
        <f t="shared" si="64"/>
        <v>0</v>
      </c>
      <c r="AI96" s="1">
        <f t="shared" si="56"/>
        <v>0</v>
      </c>
      <c r="AJ96" s="1">
        <f t="shared" si="57"/>
        <v>0</v>
      </c>
      <c r="AK96" s="164">
        <f t="shared" si="65"/>
        <v>0</v>
      </c>
      <c r="AL96" s="34">
        <f t="shared" si="58"/>
        <v>0</v>
      </c>
      <c r="AM96" s="158">
        <f t="shared" si="59"/>
        <v>0</v>
      </c>
    </row>
    <row r="97" spans="1:39" ht="15.75" thickBot="1" x14ac:dyDescent="0.3">
      <c r="A97" s="141" t="str">
        <f t="shared" si="60"/>
        <v/>
      </c>
      <c r="B97" s="238"/>
      <c r="C97" s="203"/>
      <c r="D97" s="204"/>
      <c r="E97" s="210"/>
      <c r="F97" s="38">
        <f t="shared" si="50"/>
        <v>0</v>
      </c>
      <c r="G97" s="39">
        <f t="shared" si="50"/>
        <v>0</v>
      </c>
      <c r="H97" s="40">
        <f t="shared" si="50"/>
        <v>0</v>
      </c>
      <c r="I97" s="48">
        <f t="shared" si="51"/>
        <v>0</v>
      </c>
      <c r="J97" s="39">
        <f t="shared" si="51"/>
        <v>0</v>
      </c>
      <c r="K97" s="39">
        <f t="shared" si="51"/>
        <v>0</v>
      </c>
      <c r="L97" s="40">
        <f t="shared" si="61"/>
        <v>0</v>
      </c>
      <c r="AB97" s="4">
        <f t="shared" si="62"/>
        <v>0</v>
      </c>
      <c r="AC97" s="60">
        <f t="shared" si="52"/>
        <v>0</v>
      </c>
      <c r="AD97" s="60">
        <f t="shared" si="53"/>
        <v>0</v>
      </c>
      <c r="AE97" s="8">
        <f t="shared" si="54"/>
        <v>0</v>
      </c>
      <c r="AF97" s="4">
        <f t="shared" si="63"/>
        <v>0</v>
      </c>
      <c r="AG97" s="20">
        <f t="shared" si="55"/>
        <v>0</v>
      </c>
      <c r="AH97" s="60">
        <f t="shared" si="64"/>
        <v>0</v>
      </c>
      <c r="AI97" s="60">
        <f t="shared" si="56"/>
        <v>0</v>
      </c>
      <c r="AJ97" s="60">
        <f t="shared" si="57"/>
        <v>0</v>
      </c>
      <c r="AK97" s="165">
        <f t="shared" si="65"/>
        <v>0</v>
      </c>
      <c r="AL97" s="166">
        <f t="shared" si="58"/>
        <v>0</v>
      </c>
      <c r="AM97" s="159">
        <f t="shared" si="59"/>
        <v>0</v>
      </c>
    </row>
    <row r="98" spans="1:39" ht="15.75" thickBot="1" x14ac:dyDescent="0.3">
      <c r="A98" s="199" t="s">
        <v>424</v>
      </c>
      <c r="B98" s="49"/>
      <c r="C98" s="49"/>
      <c r="D98" s="49"/>
      <c r="I98" s="465" t="s">
        <v>23</v>
      </c>
      <c r="J98" s="466"/>
      <c r="K98" s="467"/>
      <c r="L98" s="43">
        <f>SUM(L91:L97)</f>
        <v>451.78814999999997</v>
      </c>
      <c r="AD98" s="5" t="s">
        <v>106</v>
      </c>
      <c r="AG98" s="178">
        <f>(SUM(AG91:AG97)&gt;0)*1</f>
        <v>0</v>
      </c>
      <c r="AJ98" s="5" t="s">
        <v>106</v>
      </c>
      <c r="AM98" s="177">
        <f>(SUM(AK91:AM97)&gt;0)*1</f>
        <v>0</v>
      </c>
    </row>
    <row r="99" spans="1:39" x14ac:dyDescent="0.25">
      <c r="A99" s="170" t="str">
        <f>IF(AG98&gt;0,"Error: Incomplete entry of 2024 MYA prices.",IF(AM98&gt;0,"Error: Incomplete entry of 2024 Yields",""))</f>
        <v/>
      </c>
    </row>
    <row r="100" spans="1:39" ht="15.75" thickBot="1" x14ac:dyDescent="0.3">
      <c r="A100" s="1" t="s">
        <v>442</v>
      </c>
      <c r="B100" s="1"/>
      <c r="C100" s="1"/>
      <c r="D100" s="1"/>
      <c r="E100" s="1"/>
    </row>
    <row r="101" spans="1:39" x14ac:dyDescent="0.25">
      <c r="A101" s="471" t="s">
        <v>73</v>
      </c>
      <c r="B101" s="472"/>
      <c r="C101" s="472"/>
      <c r="D101" s="473"/>
      <c r="E101" s="135">
        <f>M84</f>
        <v>502.77971699999989</v>
      </c>
    </row>
    <row r="102" spans="1:39" x14ac:dyDescent="0.25">
      <c r="A102" s="455" t="s">
        <v>74</v>
      </c>
      <c r="B102" s="456"/>
      <c r="C102" s="456"/>
      <c r="D102" s="457"/>
      <c r="E102" s="37">
        <f>E101*0.86</f>
        <v>432.39055661999993</v>
      </c>
    </row>
    <row r="103" spans="1:39" x14ac:dyDescent="0.25">
      <c r="A103" s="455" t="s">
        <v>75</v>
      </c>
      <c r="B103" s="456"/>
      <c r="C103" s="456"/>
      <c r="D103" s="457"/>
      <c r="E103" s="37">
        <f>L98</f>
        <v>451.78814999999997</v>
      </c>
    </row>
    <row r="104" spans="1:39" x14ac:dyDescent="0.25">
      <c r="A104" s="455" t="s">
        <v>76</v>
      </c>
      <c r="B104" s="456"/>
      <c r="C104" s="456"/>
      <c r="D104" s="457"/>
      <c r="E104" s="143">
        <f>E102-E103</f>
        <v>-19.397593380000046</v>
      </c>
    </row>
    <row r="105" spans="1:39" x14ac:dyDescent="0.25">
      <c r="A105" s="455" t="s">
        <v>77</v>
      </c>
      <c r="B105" s="456"/>
      <c r="C105" s="456"/>
      <c r="D105" s="457"/>
      <c r="E105" s="37">
        <f>E101*0.1</f>
        <v>50.277971699999995</v>
      </c>
    </row>
    <row r="106" spans="1:39" x14ac:dyDescent="0.25">
      <c r="A106" s="455" t="s">
        <v>78</v>
      </c>
      <c r="B106" s="456"/>
      <c r="C106" s="456"/>
      <c r="D106" s="456"/>
      <c r="E106" s="37">
        <f>MIN(MAX(E104,0),E105)</f>
        <v>0</v>
      </c>
    </row>
    <row r="107" spans="1:39" x14ac:dyDescent="0.25">
      <c r="A107" s="183" t="s">
        <v>79</v>
      </c>
      <c r="B107" s="179"/>
      <c r="C107" s="179"/>
      <c r="D107" s="180"/>
      <c r="E107" s="184"/>
      <c r="G107" s="170" t="str">
        <f>IF((AG98+AM98+AL85)&gt;0,"ERROR:  Incomplete entry of yields and/or prices","")</f>
        <v/>
      </c>
    </row>
    <row r="108" spans="1:39" x14ac:dyDescent="0.25">
      <c r="A108" s="185" t="s">
        <v>117</v>
      </c>
      <c r="B108" s="226" t="str">
        <f>B27</f>
        <v>FSA 1000</v>
      </c>
      <c r="C108" s="226" t="str">
        <f>D27</f>
        <v/>
      </c>
      <c r="D108" s="227" t="str">
        <f>F27</f>
        <v/>
      </c>
      <c r="E108" s="186"/>
    </row>
    <row r="109" spans="1:39" x14ac:dyDescent="0.25">
      <c r="A109" s="185" t="s">
        <v>118</v>
      </c>
      <c r="B109" s="191">
        <f>C21</f>
        <v>200</v>
      </c>
      <c r="C109" s="191">
        <f>D21</f>
        <v>0</v>
      </c>
      <c r="D109" s="192">
        <f>E21</f>
        <v>0</v>
      </c>
      <c r="E109" s="186"/>
    </row>
    <row r="110" spans="1:39" x14ac:dyDescent="0.25">
      <c r="A110" s="185" t="s">
        <v>119</v>
      </c>
      <c r="B110" s="181">
        <f>IF(C37+B109=0,"               -",C37)</f>
        <v>1</v>
      </c>
      <c r="C110" s="181" t="str">
        <f>IF(E37+C109=0,"               -",E37)</f>
        <v xml:space="preserve">               -</v>
      </c>
      <c r="D110" s="182" t="str">
        <f>IF(G37+D109=0,"               -",G37)</f>
        <v xml:space="preserve">               -</v>
      </c>
      <c r="E110" s="186"/>
    </row>
    <row r="111" spans="1:39" ht="15.75" thickBot="1" x14ac:dyDescent="0.3">
      <c r="A111" s="187" t="s">
        <v>120</v>
      </c>
      <c r="B111" s="190">
        <f>IF(C37=0,"             -",ROUND(B109*B110,1))</f>
        <v>200</v>
      </c>
      <c r="C111" s="190" t="str">
        <f>IF(E37=0,"             -",ROUND(C109*C110,1))</f>
        <v xml:space="preserve">             -</v>
      </c>
      <c r="D111" s="190" t="str">
        <f>IF(G37=0,"             -",ROUND(D109*D110,1))</f>
        <v xml:space="preserve">             -</v>
      </c>
      <c r="E111" s="188">
        <f>SUM(B111:D111)</f>
        <v>200</v>
      </c>
      <c r="H111" s="1"/>
    </row>
    <row r="112" spans="1:39" ht="15.75" thickBot="1" x14ac:dyDescent="0.3">
      <c r="A112" s="211" t="s">
        <v>22</v>
      </c>
      <c r="B112" s="212"/>
      <c r="C112" s="212"/>
      <c r="D112" s="212"/>
      <c r="E112" s="213">
        <f>E106*E111*0.65</f>
        <v>0</v>
      </c>
    </row>
    <row r="113" spans="1:7" x14ac:dyDescent="0.25">
      <c r="A113" s="109" t="s">
        <v>443</v>
      </c>
      <c r="B113" s="49"/>
      <c r="C113" s="49"/>
      <c r="D113" s="49"/>
      <c r="E113" s="49"/>
      <c r="F113" s="49"/>
      <c r="G113" s="49"/>
    </row>
    <row r="114" spans="1:7" x14ac:dyDescent="0.25">
      <c r="A114" s="189" t="str">
        <f>IF(E112&gt;125000,"Note: Payment exceeds $125,000 limit per entity","")</f>
        <v/>
      </c>
      <c r="B114" s="189"/>
      <c r="C114" s="189"/>
      <c r="D114" s="189"/>
    </row>
  </sheetData>
  <sheetProtection algorithmName="SHA-512" hashValue="VwuatbX9N9KkZzzvmUseakV62FISZsBhAlt31+yQ1K/bsg80SUZdpAfrghQP3b2IQMBOXD87vtWEdoqJaEvbqg==" saltValue="cB8sEHyirlY1yVjahs6QTA==" spinCount="100000" sheet="1" objects="1" scenarios="1"/>
  <mergeCells count="31">
    <mergeCell ref="AK89:AM89"/>
    <mergeCell ref="C17:E17"/>
    <mergeCell ref="D27:E27"/>
    <mergeCell ref="F27:G27"/>
    <mergeCell ref="H27:I27"/>
    <mergeCell ref="AB27:AE27"/>
    <mergeCell ref="J27:L27"/>
    <mergeCell ref="B27:C27"/>
    <mergeCell ref="B58:F58"/>
    <mergeCell ref="C89:E89"/>
    <mergeCell ref="F89:H89"/>
    <mergeCell ref="I89:L89"/>
    <mergeCell ref="AF59:AJ59"/>
    <mergeCell ref="AH89:AJ89"/>
    <mergeCell ref="AB89:AE89"/>
    <mergeCell ref="G12:M12"/>
    <mergeCell ref="A106:D106"/>
    <mergeCell ref="A103:D103"/>
    <mergeCell ref="A104:D104"/>
    <mergeCell ref="A105:D105"/>
    <mergeCell ref="A14:K14"/>
    <mergeCell ref="A17:B17"/>
    <mergeCell ref="A18:B18"/>
    <mergeCell ref="A19:B19"/>
    <mergeCell ref="A20:B20"/>
    <mergeCell ref="A21:B21"/>
    <mergeCell ref="I98:K98"/>
    <mergeCell ref="J84:L84"/>
    <mergeCell ref="A101:D101"/>
    <mergeCell ref="A102:D102"/>
    <mergeCell ref="G58:K58"/>
  </mergeCells>
  <conditionalFormatting sqref="AG4">
    <cfRule type="expression" dxfId="33" priority="93">
      <formula>$AW$30=1</formula>
    </cfRule>
  </conditionalFormatting>
  <conditionalFormatting sqref="AG5">
    <cfRule type="expression" dxfId="32" priority="92">
      <formula>$AW$31=1</formula>
    </cfRule>
  </conditionalFormatting>
  <conditionalFormatting sqref="AG8">
    <cfRule type="expression" dxfId="31" priority="91">
      <formula>$AW$34=1</formula>
    </cfRule>
  </conditionalFormatting>
  <conditionalFormatting sqref="AG9">
    <cfRule type="expression" dxfId="30" priority="90">
      <formula>$AW$35=1</formula>
    </cfRule>
  </conditionalFormatting>
  <conditionalFormatting sqref="AG10">
    <cfRule type="expression" dxfId="29" priority="89">
      <formula>$AW$36=1</formula>
    </cfRule>
  </conditionalFormatting>
  <conditionalFormatting sqref="AG11">
    <cfRule type="expression" dxfId="28" priority="88">
      <formula>$AW$37=1</formula>
    </cfRule>
  </conditionalFormatting>
  <conditionalFormatting sqref="AG12">
    <cfRule type="expression" dxfId="27" priority="87">
      <formula>$AW$42=1</formula>
    </cfRule>
  </conditionalFormatting>
  <conditionalFormatting sqref="AG13">
    <cfRule type="expression" dxfId="26" priority="86">
      <formula>$AW$45=1</formula>
    </cfRule>
  </conditionalFormatting>
  <conditionalFormatting sqref="AG14">
    <cfRule type="expression" dxfId="25" priority="85">
      <formula>$AW$46=1</formula>
    </cfRule>
  </conditionalFormatting>
  <conditionalFormatting sqref="AG15">
    <cfRule type="expression" dxfId="24" priority="84">
      <formula>$AW$47=1</formula>
    </cfRule>
  </conditionalFormatting>
  <conditionalFormatting sqref="AG16">
    <cfRule type="expression" dxfId="23" priority="83">
      <formula>$AW$48=1</formula>
    </cfRule>
  </conditionalFormatting>
  <conditionalFormatting sqref="D91:D97">
    <cfRule type="expression" dxfId="22" priority="95">
      <formula>$AD91=1</formula>
    </cfRule>
  </conditionalFormatting>
  <conditionalFormatting sqref="B91:B97">
    <cfRule type="expression" dxfId="21" priority="96">
      <formula>$AB91=1</formula>
    </cfRule>
  </conditionalFormatting>
  <conditionalFormatting sqref="C91:C97">
    <cfRule type="expression" dxfId="20" priority="103">
      <formula>$AC91=1</formula>
    </cfRule>
  </conditionalFormatting>
  <conditionalFormatting sqref="E91:E97">
    <cfRule type="expression" dxfId="19" priority="117">
      <formula>$AE91=1</formula>
    </cfRule>
  </conditionalFormatting>
  <conditionalFormatting sqref="C37:C41">
    <cfRule type="expression" dxfId="18" priority="30">
      <formula>C37&gt;0</formula>
    </cfRule>
  </conditionalFormatting>
  <conditionalFormatting sqref="E37">
    <cfRule type="expression" dxfId="17" priority="29">
      <formula>E37&gt;0</formula>
    </cfRule>
  </conditionalFormatting>
  <conditionalFormatting sqref="G37 G40:G41">
    <cfRule type="expression" dxfId="16" priority="28">
      <formula>G37&gt;0</formula>
    </cfRule>
  </conditionalFormatting>
  <conditionalFormatting sqref="A60:M60">
    <cfRule type="expression" dxfId="15" priority="27">
      <formula>$AB$36+$AB$37=2</formula>
    </cfRule>
  </conditionalFormatting>
  <conditionalFormatting sqref="A68:M68">
    <cfRule type="expression" dxfId="14" priority="26">
      <formula>$AC$36+$AC$37=2</formula>
    </cfRule>
  </conditionalFormatting>
  <conditionalFormatting sqref="A76:M76">
    <cfRule type="expression" dxfId="13" priority="25">
      <formula>$AD$36+$AD$37=2</formula>
    </cfRule>
  </conditionalFormatting>
  <conditionalFormatting sqref="B69:F75">
    <cfRule type="expression" dxfId="12" priority="22">
      <formula>$AD69=1</formula>
    </cfRule>
  </conditionalFormatting>
  <conditionalFormatting sqref="B77:F83">
    <cfRule type="expression" dxfId="11" priority="21">
      <formula>$AD77=1</formula>
    </cfRule>
  </conditionalFormatting>
  <conditionalFormatting sqref="B61:F67">
    <cfRule type="expression" dxfId="10" priority="20">
      <formula>$AD61=1</formula>
    </cfRule>
  </conditionalFormatting>
  <conditionalFormatting sqref="B48:F48">
    <cfRule type="expression" dxfId="9" priority="16">
      <formula>VLOOKUP($A48,Prices,7,FALSE)=2</formula>
    </cfRule>
  </conditionalFormatting>
  <conditionalFormatting sqref="B91">
    <cfRule type="expression" dxfId="8" priority="9">
      <formula>VLOOKUP($A91,Prices,7,FALSE)=2</formula>
    </cfRule>
  </conditionalFormatting>
  <conditionalFormatting sqref="B92">
    <cfRule type="expression" dxfId="7" priority="8">
      <formula>VLOOKUP($A92,Prices,7,FALSE)=2</formula>
    </cfRule>
  </conditionalFormatting>
  <conditionalFormatting sqref="B93">
    <cfRule type="expression" dxfId="6" priority="7">
      <formula>VLOOKUP($A93,Prices,7,FALSE)=2</formula>
    </cfRule>
  </conditionalFormatting>
  <conditionalFormatting sqref="B94">
    <cfRule type="expression" dxfId="5" priority="6">
      <formula>VLOOKUP($A94,Prices,7,FALSE)=2</formula>
    </cfRule>
  </conditionalFormatting>
  <conditionalFormatting sqref="B95">
    <cfRule type="expression" dxfId="4" priority="5">
      <formula>VLOOKUP($A95,Prices,7,FALSE)=2</formula>
    </cfRule>
  </conditionalFormatting>
  <conditionalFormatting sqref="B96">
    <cfRule type="expression" dxfId="3" priority="4">
      <formula>VLOOKUP($A96,Prices,7,FALSE)=2</formula>
    </cfRule>
  </conditionalFormatting>
  <conditionalFormatting sqref="B97">
    <cfRule type="expression" dxfId="2" priority="3">
      <formula>VLOOKUP($A97,Prices,7,FALSE)=2</formula>
    </cfRule>
  </conditionalFormatting>
  <conditionalFormatting sqref="B47:F47">
    <cfRule type="expression" dxfId="1" priority="2">
      <formula>VLOOKUP($A47,Prices,7,FALSE)=2</formula>
    </cfRule>
  </conditionalFormatting>
  <conditionalFormatting sqref="B49:F53">
    <cfRule type="expression" dxfId="0" priority="1">
      <formula>VLOOKUP($A49,Prices,7,FALSE)=2</formula>
    </cfRule>
  </conditionalFormatting>
  <dataValidations count="6">
    <dataValidation type="list" allowBlank="1" showInputMessage="1" showErrorMessage="1" sqref="A29:A35" xr:uid="{00000000-0002-0000-0000-000000000000}">
      <formula1>$AA$3:$AA$17</formula1>
    </dataValidation>
    <dataValidation type="decimal" operator="greaterThanOrEqual" allowBlank="1" showInputMessage="1" showErrorMessage="1" errorTitle="ARC-IC" error="Enter a positive number or leave blank." sqref="C20:E21" xr:uid="{00000000-0002-0000-0000-000001000000}">
      <formula1>0</formula1>
    </dataValidation>
    <dataValidation type="decimal" operator="greaterThanOrEqual" allowBlank="1" showInputMessage="1" showErrorMessage="1" errorTitle="ARC-IC" error="Enter a positive number or leave blank" sqref="B29:B35 F29:F35 D29:D35" xr:uid="{00000000-0002-0000-0000-000002000000}">
      <formula1>0</formula1>
    </dataValidation>
    <dataValidation type="decimal" allowBlank="1" showInputMessage="1" showErrorMessage="1" errorTitle="ARC-IC" error="If operator owns or cashrents the land, entry_x000a_ should be 100%." sqref="C29:C35" xr:uid="{00000000-0002-0000-0000-000003000000}">
      <formula1>0</formula1>
      <formula2>100.1</formula2>
    </dataValidation>
    <dataValidation type="decimal" allowBlank="1" showInputMessage="1" showErrorMessage="1" errorTitle="ARC-IC" error="MYA price is extreme. If unit of measure is lbs., enter price in lbs._x000a_" sqref="B91:B97" xr:uid="{00000000-0002-0000-0000-000004000000}">
      <formula1>-0.001</formula1>
      <formula2>30</formula2>
    </dataValidation>
    <dataValidation type="decimal" allowBlank="1" showInputMessage="1" showErrorMessage="1" errorTitle="ARC-IC" sqref="C91:K97 B77:F83 B69:F75 B61:F67" xr:uid="{00000000-0002-0000-0000-000005000000}">
      <formula1>-0.001</formula1>
      <formula2>10000</formula2>
    </dataValidation>
  </dataValidations>
  <hyperlinks>
    <hyperlink ref="G12" r:id="rId1" xr:uid="{959485C6-CB8D-47CB-805D-96F7DEF54227}"/>
  </hyperlinks>
  <pageMargins left="0.45" right="0.2" top="1" bottom="0.25" header="0.3" footer="0.3"/>
  <pageSetup scale="76" fitToHeight="2" orientation="portrait" r:id="rId2"/>
  <rowBreaks count="1" manualBreakCount="1">
    <brk id="55" max="16383" man="1"/>
  </rowBreaks>
  <ignoredErrors>
    <ignoredError sqref="AL68 AL76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3ED45-D3BA-4D0D-B1CE-8A4BEA7AE9FA}">
  <dimension ref="A1:BX26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6" sqref="H26"/>
    </sheetView>
  </sheetViews>
  <sheetFormatPr defaultRowHeight="15" x14ac:dyDescent="0.25"/>
  <cols>
    <col min="1" max="1" width="18.5703125" customWidth="1"/>
    <col min="2" max="76" width="9.42578125" customWidth="1"/>
  </cols>
  <sheetData>
    <row r="1" spans="1:76" ht="15.75" thickBot="1" x14ac:dyDescent="0.3">
      <c r="A1" s="326" t="s">
        <v>407</v>
      </c>
      <c r="B1" s="352"/>
      <c r="C1" s="353"/>
      <c r="D1" s="353"/>
      <c r="E1" s="353"/>
      <c r="F1" s="353"/>
      <c r="G1" s="353"/>
      <c r="H1" s="353"/>
      <c r="I1" s="353"/>
      <c r="J1" s="353"/>
      <c r="K1" s="353"/>
      <c r="M1" s="352"/>
      <c r="O1" s="353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352"/>
      <c r="BK1" s="352"/>
      <c r="BL1" s="352"/>
      <c r="BM1" s="352"/>
      <c r="BN1" s="352"/>
      <c r="BO1" s="352"/>
      <c r="BP1" s="352"/>
      <c r="BQ1" s="352"/>
      <c r="BR1" s="352"/>
      <c r="BS1" s="352"/>
      <c r="BT1" s="352"/>
      <c r="BU1" s="352"/>
      <c r="BV1" s="352"/>
      <c r="BW1" s="352"/>
      <c r="BX1" s="352"/>
    </row>
    <row r="2" spans="1:76" ht="15.75" thickBot="1" x14ac:dyDescent="0.3">
      <c r="A2" s="358"/>
      <c r="B2" s="359" t="s">
        <v>0</v>
      </c>
      <c r="C2" s="357" t="s">
        <v>0</v>
      </c>
      <c r="D2" s="357" t="s">
        <v>0</v>
      </c>
      <c r="E2" s="357" t="s">
        <v>0</v>
      </c>
      <c r="F2" s="357" t="s">
        <v>0</v>
      </c>
      <c r="G2" s="360" t="s">
        <v>1</v>
      </c>
      <c r="H2" s="361" t="s">
        <v>1</v>
      </c>
      <c r="I2" s="361" t="s">
        <v>1</v>
      </c>
      <c r="J2" s="361" t="s">
        <v>1</v>
      </c>
      <c r="K2" s="362" t="s">
        <v>1</v>
      </c>
      <c r="L2" s="364" t="s">
        <v>2</v>
      </c>
      <c r="M2" s="364" t="s">
        <v>2</v>
      </c>
      <c r="N2" s="364" t="s">
        <v>2</v>
      </c>
      <c r="O2" s="364" t="s">
        <v>2</v>
      </c>
      <c r="P2" s="364" t="s">
        <v>2</v>
      </c>
      <c r="Q2" s="363" t="s">
        <v>142</v>
      </c>
      <c r="R2" s="364" t="s">
        <v>142</v>
      </c>
      <c r="S2" s="364" t="s">
        <v>142</v>
      </c>
      <c r="T2" s="364" t="s">
        <v>142</v>
      </c>
      <c r="U2" s="365" t="s">
        <v>142</v>
      </c>
      <c r="V2" s="383" t="s">
        <v>3</v>
      </c>
      <c r="W2" s="383" t="s">
        <v>3</v>
      </c>
      <c r="X2" s="383" t="s">
        <v>3</v>
      </c>
      <c r="Y2" s="383" t="s">
        <v>3</v>
      </c>
      <c r="Z2" s="383" t="s">
        <v>3</v>
      </c>
      <c r="AA2" s="363" t="s">
        <v>4</v>
      </c>
      <c r="AB2" s="364" t="s">
        <v>4</v>
      </c>
      <c r="AC2" s="364" t="s">
        <v>4</v>
      </c>
      <c r="AD2" s="364" t="s">
        <v>4</v>
      </c>
      <c r="AE2" s="364" t="s">
        <v>4</v>
      </c>
      <c r="AF2" s="396" t="s">
        <v>46</v>
      </c>
      <c r="AG2" s="397" t="s">
        <v>46</v>
      </c>
      <c r="AH2" s="397" t="s">
        <v>46</v>
      </c>
      <c r="AI2" s="397" t="s">
        <v>46</v>
      </c>
      <c r="AJ2" s="398" t="s">
        <v>46</v>
      </c>
      <c r="AK2" s="364" t="s">
        <v>5</v>
      </c>
      <c r="AL2" s="364" t="s">
        <v>5</v>
      </c>
      <c r="AM2" s="364" t="s">
        <v>5</v>
      </c>
      <c r="AN2" s="364" t="s">
        <v>5</v>
      </c>
      <c r="AO2" s="364" t="s">
        <v>5</v>
      </c>
      <c r="AP2" s="363" t="s">
        <v>13</v>
      </c>
      <c r="AQ2" s="364" t="s">
        <v>13</v>
      </c>
      <c r="AR2" s="364" t="s">
        <v>13</v>
      </c>
      <c r="AS2" s="364" t="s">
        <v>13</v>
      </c>
      <c r="AT2" s="365" t="s">
        <v>13</v>
      </c>
      <c r="AU2" s="364" t="s">
        <v>8</v>
      </c>
      <c r="AV2" s="364" t="s">
        <v>8</v>
      </c>
      <c r="AW2" s="364" t="s">
        <v>8</v>
      </c>
      <c r="AX2" s="364" t="s">
        <v>8</v>
      </c>
      <c r="AY2" s="364" t="s">
        <v>8</v>
      </c>
      <c r="AZ2" s="363" t="s">
        <v>9</v>
      </c>
      <c r="BA2" s="364" t="s">
        <v>9</v>
      </c>
      <c r="BB2" s="364" t="s">
        <v>9</v>
      </c>
      <c r="BC2" s="364" t="s">
        <v>9</v>
      </c>
      <c r="BD2" s="364" t="s">
        <v>9</v>
      </c>
      <c r="BE2" s="363" t="s">
        <v>6</v>
      </c>
      <c r="BF2" s="364" t="s">
        <v>6</v>
      </c>
      <c r="BG2" s="364" t="s">
        <v>6</v>
      </c>
      <c r="BH2" s="364" t="s">
        <v>6</v>
      </c>
      <c r="BI2" s="364" t="s">
        <v>6</v>
      </c>
      <c r="BJ2" s="363" t="s">
        <v>7</v>
      </c>
      <c r="BK2" s="364" t="s">
        <v>7</v>
      </c>
      <c r="BL2" s="364" t="s">
        <v>7</v>
      </c>
      <c r="BM2" s="364" t="s">
        <v>7</v>
      </c>
      <c r="BN2" s="365" t="s">
        <v>7</v>
      </c>
      <c r="BO2" s="364" t="s">
        <v>10</v>
      </c>
      <c r="BP2" s="364" t="s">
        <v>10</v>
      </c>
      <c r="BQ2" s="364" t="s">
        <v>10</v>
      </c>
      <c r="BR2" s="364" t="s">
        <v>10</v>
      </c>
      <c r="BS2" s="364" t="s">
        <v>10</v>
      </c>
      <c r="BT2" s="363" t="s">
        <v>11</v>
      </c>
      <c r="BU2" s="364" t="s">
        <v>11</v>
      </c>
      <c r="BV2" s="364" t="s">
        <v>11</v>
      </c>
      <c r="BW2" s="364" t="s">
        <v>11</v>
      </c>
      <c r="BX2" s="365" t="s">
        <v>11</v>
      </c>
    </row>
    <row r="3" spans="1:76" ht="15.75" thickBot="1" x14ac:dyDescent="0.3">
      <c r="A3" s="358" t="s">
        <v>143</v>
      </c>
      <c r="B3" s="366">
        <v>2019</v>
      </c>
      <c r="C3" s="367">
        <v>2020</v>
      </c>
      <c r="D3" s="367">
        <v>2021</v>
      </c>
      <c r="E3" s="367">
        <v>2022</v>
      </c>
      <c r="F3" s="367">
        <v>2023</v>
      </c>
      <c r="G3" s="366">
        <v>2019</v>
      </c>
      <c r="H3" s="367">
        <v>2020</v>
      </c>
      <c r="I3" s="367">
        <v>2021</v>
      </c>
      <c r="J3" s="367">
        <v>2022</v>
      </c>
      <c r="K3" s="367">
        <v>2023</v>
      </c>
      <c r="L3" s="366">
        <v>2019</v>
      </c>
      <c r="M3" s="367">
        <v>2020</v>
      </c>
      <c r="N3" s="367">
        <v>2021</v>
      </c>
      <c r="O3" s="367">
        <v>2022</v>
      </c>
      <c r="P3" s="367">
        <v>2023</v>
      </c>
      <c r="Q3" s="366">
        <v>2019</v>
      </c>
      <c r="R3" s="367">
        <v>2020</v>
      </c>
      <c r="S3" s="367">
        <v>2021</v>
      </c>
      <c r="T3" s="367">
        <v>2022</v>
      </c>
      <c r="U3" s="367">
        <v>2023</v>
      </c>
      <c r="V3" s="366">
        <v>2019</v>
      </c>
      <c r="W3" s="367">
        <v>2020</v>
      </c>
      <c r="X3" s="367">
        <v>2021</v>
      </c>
      <c r="Y3" s="367">
        <v>2022</v>
      </c>
      <c r="Z3" s="367">
        <v>2023</v>
      </c>
      <c r="AA3" s="366">
        <v>2019</v>
      </c>
      <c r="AB3" s="367">
        <v>2020</v>
      </c>
      <c r="AC3" s="367">
        <v>2021</v>
      </c>
      <c r="AD3" s="367">
        <v>2022</v>
      </c>
      <c r="AE3" s="367">
        <v>2023</v>
      </c>
      <c r="AF3" s="366">
        <v>2019</v>
      </c>
      <c r="AG3" s="367">
        <v>2020</v>
      </c>
      <c r="AH3" s="367">
        <v>2021</v>
      </c>
      <c r="AI3" s="367">
        <v>2022</v>
      </c>
      <c r="AJ3" s="367">
        <v>2023</v>
      </c>
      <c r="AK3" s="366">
        <v>2019</v>
      </c>
      <c r="AL3" s="367">
        <v>2020</v>
      </c>
      <c r="AM3" s="367">
        <v>2021</v>
      </c>
      <c r="AN3" s="367">
        <v>2022</v>
      </c>
      <c r="AO3" s="367">
        <v>2023</v>
      </c>
      <c r="AP3" s="366">
        <v>2019</v>
      </c>
      <c r="AQ3" s="367">
        <v>2020</v>
      </c>
      <c r="AR3" s="367">
        <v>2021</v>
      </c>
      <c r="AS3" s="367">
        <v>2022</v>
      </c>
      <c r="AT3" s="367">
        <v>2023</v>
      </c>
      <c r="AU3" s="366">
        <v>2019</v>
      </c>
      <c r="AV3" s="367">
        <v>2020</v>
      </c>
      <c r="AW3" s="367">
        <v>2021</v>
      </c>
      <c r="AX3" s="367">
        <v>2022</v>
      </c>
      <c r="AY3" s="367">
        <v>2023</v>
      </c>
      <c r="AZ3" s="366">
        <v>2019</v>
      </c>
      <c r="BA3" s="367">
        <v>2020</v>
      </c>
      <c r="BB3" s="367">
        <v>2021</v>
      </c>
      <c r="BC3" s="367">
        <v>2022</v>
      </c>
      <c r="BD3" s="367">
        <v>2023</v>
      </c>
      <c r="BE3" s="366">
        <v>2019</v>
      </c>
      <c r="BF3" s="367">
        <v>2020</v>
      </c>
      <c r="BG3" s="367">
        <v>2021</v>
      </c>
      <c r="BH3" s="367">
        <v>2022</v>
      </c>
      <c r="BI3" s="381">
        <v>2023</v>
      </c>
      <c r="BJ3" s="366">
        <v>2019</v>
      </c>
      <c r="BK3" s="367">
        <v>2020</v>
      </c>
      <c r="BL3" s="367">
        <v>2021</v>
      </c>
      <c r="BM3" s="367">
        <v>2022</v>
      </c>
      <c r="BN3" s="367">
        <v>2023</v>
      </c>
      <c r="BO3" s="366">
        <v>2019</v>
      </c>
      <c r="BP3" s="367">
        <v>2020</v>
      </c>
      <c r="BQ3" s="367">
        <v>2021</v>
      </c>
      <c r="BR3" s="367">
        <v>2022</v>
      </c>
      <c r="BS3" s="381">
        <v>2023</v>
      </c>
      <c r="BT3" s="366">
        <v>2019</v>
      </c>
      <c r="BU3" s="367">
        <v>2020</v>
      </c>
      <c r="BV3" s="367">
        <v>2021</v>
      </c>
      <c r="BW3" s="367">
        <v>2022</v>
      </c>
      <c r="BX3" s="381">
        <v>2023</v>
      </c>
    </row>
    <row r="4" spans="1:76" x14ac:dyDescent="0.25">
      <c r="A4" s="368" t="s">
        <v>144</v>
      </c>
      <c r="B4" s="369">
        <v>40.76</v>
      </c>
      <c r="C4" s="370">
        <v>35.74</v>
      </c>
      <c r="D4" s="370">
        <v>33.89</v>
      </c>
      <c r="E4" s="370">
        <v>27.98</v>
      </c>
      <c r="F4" s="370">
        <v>47.36</v>
      </c>
      <c r="G4" s="369">
        <v>32.979999999999997</v>
      </c>
      <c r="H4" s="370">
        <v>16</v>
      </c>
      <c r="I4" s="370">
        <v>19.2</v>
      </c>
      <c r="J4" s="370">
        <v>19.2</v>
      </c>
      <c r="K4" s="371">
        <v>33.17</v>
      </c>
      <c r="L4" s="370">
        <v>113.58</v>
      </c>
      <c r="M4" s="370">
        <v>67.099999999999994</v>
      </c>
      <c r="N4" s="370">
        <v>65.680000000000007</v>
      </c>
      <c r="O4" s="370">
        <v>64.260000000000005</v>
      </c>
      <c r="P4" s="370">
        <v>121.71</v>
      </c>
      <c r="Q4" s="369">
        <v>56.84</v>
      </c>
      <c r="R4" s="370">
        <v>52.76</v>
      </c>
      <c r="S4" s="370">
        <v>35.520000000000003</v>
      </c>
      <c r="T4" s="370">
        <v>57.44</v>
      </c>
      <c r="U4" s="371">
        <v>73.959999999999994</v>
      </c>
      <c r="V4" s="370">
        <v>67.58</v>
      </c>
      <c r="W4" s="370">
        <v>56.55</v>
      </c>
      <c r="X4" s="370">
        <v>40</v>
      </c>
      <c r="Y4" s="370">
        <v>69</v>
      </c>
      <c r="Z4" s="370">
        <v>100.5</v>
      </c>
      <c r="AA4" s="369">
        <v>18.53</v>
      </c>
      <c r="AB4" s="370">
        <v>16.8</v>
      </c>
      <c r="AC4" s="370">
        <v>15.2</v>
      </c>
      <c r="AD4" s="370">
        <v>20.47</v>
      </c>
      <c r="AE4" s="370">
        <v>30</v>
      </c>
      <c r="AF4" s="391">
        <v>58</v>
      </c>
      <c r="AG4" s="386">
        <v>22</v>
      </c>
      <c r="AH4" s="386">
        <v>21</v>
      </c>
      <c r="AI4" s="386">
        <v>27</v>
      </c>
      <c r="AJ4" s="392">
        <v>61</v>
      </c>
      <c r="AK4" s="370">
        <v>1993.54</v>
      </c>
      <c r="AL4" s="370">
        <v>1504.73</v>
      </c>
      <c r="AM4" s="370">
        <v>1185.5999999999999</v>
      </c>
      <c r="AN4" s="370">
        <v>1370.23</v>
      </c>
      <c r="AO4" s="370">
        <v>2370.94</v>
      </c>
      <c r="AP4" s="369">
        <v>1686.44</v>
      </c>
      <c r="AQ4" s="370">
        <v>1518.92</v>
      </c>
      <c r="AR4" s="370">
        <v>1620.82</v>
      </c>
      <c r="AS4" s="370">
        <v>1624.48</v>
      </c>
      <c r="AT4" s="371">
        <v>2209.2800000000002</v>
      </c>
      <c r="AU4" s="370">
        <v>2596.19</v>
      </c>
      <c r="AV4" s="370">
        <v>1293.5999999999999</v>
      </c>
      <c r="AW4" s="370">
        <v>1293.5999999999999</v>
      </c>
      <c r="AX4" s="370">
        <v>1732.12</v>
      </c>
      <c r="AY4" s="370">
        <v>3074.28</v>
      </c>
      <c r="AZ4" s="369">
        <v>652</v>
      </c>
      <c r="BA4" s="370">
        <v>865</v>
      </c>
      <c r="BB4" s="370">
        <v>788.8</v>
      </c>
      <c r="BC4" s="370">
        <v>929</v>
      </c>
      <c r="BD4" s="371">
        <v>1657</v>
      </c>
      <c r="BE4" s="370">
        <v>586.4</v>
      </c>
      <c r="BF4" s="370">
        <v>1157</v>
      </c>
      <c r="BG4" s="370">
        <v>704</v>
      </c>
      <c r="BH4" s="370">
        <v>1000</v>
      </c>
      <c r="BI4" s="370">
        <v>1033</v>
      </c>
      <c r="BJ4" s="369">
        <v>608</v>
      </c>
      <c r="BK4" s="370">
        <v>567</v>
      </c>
      <c r="BL4" s="370">
        <v>519.20000000000005</v>
      </c>
      <c r="BM4" s="370">
        <v>544</v>
      </c>
      <c r="BN4" s="371">
        <v>787</v>
      </c>
      <c r="BO4" s="370">
        <v>931.2</v>
      </c>
      <c r="BP4" s="370">
        <v>931.2</v>
      </c>
      <c r="BQ4" s="370">
        <v>931.2</v>
      </c>
      <c r="BR4" s="370">
        <v>1329</v>
      </c>
      <c r="BS4" s="370">
        <v>2329</v>
      </c>
      <c r="BT4" s="369">
        <v>1719</v>
      </c>
      <c r="BU4" s="370">
        <v>960</v>
      </c>
      <c r="BV4" s="370">
        <v>828</v>
      </c>
      <c r="BW4" s="370">
        <v>1695</v>
      </c>
      <c r="BX4" s="371">
        <v>3015</v>
      </c>
    </row>
    <row r="5" spans="1:76" x14ac:dyDescent="0.25">
      <c r="A5" s="354" t="s">
        <v>145</v>
      </c>
      <c r="B5" s="372">
        <v>63.85</v>
      </c>
      <c r="C5" s="373">
        <v>46.95</v>
      </c>
      <c r="D5" s="373">
        <v>56.1</v>
      </c>
      <c r="E5" s="373">
        <v>57.32</v>
      </c>
      <c r="F5" s="373">
        <v>61.69</v>
      </c>
      <c r="G5" s="372">
        <v>37.11</v>
      </c>
      <c r="H5" s="373">
        <v>39.46</v>
      </c>
      <c r="I5" s="373">
        <v>34.130000000000003</v>
      </c>
      <c r="J5" s="373">
        <v>41.34</v>
      </c>
      <c r="K5" s="374">
        <v>40.5</v>
      </c>
      <c r="L5" s="373">
        <v>150.22999999999999</v>
      </c>
      <c r="M5" s="373">
        <v>170.18</v>
      </c>
      <c r="N5" s="373">
        <v>143.47</v>
      </c>
      <c r="O5" s="373">
        <v>170.26</v>
      </c>
      <c r="P5" s="373">
        <v>176.11</v>
      </c>
      <c r="Q5" s="372">
        <v>55.22</v>
      </c>
      <c r="R5" s="373">
        <v>74.78</v>
      </c>
      <c r="S5" s="373">
        <v>68.22</v>
      </c>
      <c r="T5" s="373">
        <v>76.430000000000007</v>
      </c>
      <c r="U5" s="374">
        <v>82.2</v>
      </c>
      <c r="V5" s="373">
        <v>62.74</v>
      </c>
      <c r="W5" s="373">
        <v>57.56</v>
      </c>
      <c r="X5" s="373">
        <v>57.6</v>
      </c>
      <c r="Y5" s="373">
        <v>78.5</v>
      </c>
      <c r="Z5" s="373">
        <v>102.47</v>
      </c>
      <c r="AA5" s="372">
        <v>14</v>
      </c>
      <c r="AB5" s="373">
        <v>17</v>
      </c>
      <c r="AC5" s="373">
        <v>15.2</v>
      </c>
      <c r="AD5" s="373">
        <v>31</v>
      </c>
      <c r="AE5" s="373">
        <v>14</v>
      </c>
      <c r="AF5" s="316">
        <v>74</v>
      </c>
      <c r="AG5" s="313">
        <v>69</v>
      </c>
      <c r="AH5" s="313">
        <v>52</v>
      </c>
      <c r="AI5" s="313">
        <v>78</v>
      </c>
      <c r="AJ5" s="317">
        <v>87</v>
      </c>
      <c r="AK5" s="373">
        <v>1347</v>
      </c>
      <c r="AL5" s="373">
        <v>1661</v>
      </c>
      <c r="AM5" s="373">
        <v>1167.2</v>
      </c>
      <c r="AN5" s="373">
        <v>1794</v>
      </c>
      <c r="AO5" s="373">
        <v>2620</v>
      </c>
      <c r="AP5" s="372">
        <v>1437.76</v>
      </c>
      <c r="AQ5" s="373">
        <v>1842.21</v>
      </c>
      <c r="AR5" s="373">
        <v>2261</v>
      </c>
      <c r="AS5" s="373">
        <v>2329.6999999999998</v>
      </c>
      <c r="AT5" s="374">
        <v>2277.89</v>
      </c>
      <c r="AU5" s="373">
        <v>2002.4</v>
      </c>
      <c r="AV5" s="373">
        <v>1796</v>
      </c>
      <c r="AW5" s="373">
        <v>1796</v>
      </c>
      <c r="AX5" s="373">
        <v>2106.4</v>
      </c>
      <c r="AY5" s="373">
        <v>3275</v>
      </c>
      <c r="AZ5" s="372" t="s">
        <v>419</v>
      </c>
      <c r="BA5" s="373" t="s">
        <v>419</v>
      </c>
      <c r="BB5" s="373" t="s">
        <v>419</v>
      </c>
      <c r="BC5" s="373" t="s">
        <v>419</v>
      </c>
      <c r="BD5" s="374" t="s">
        <v>419</v>
      </c>
      <c r="BE5" s="373" t="s">
        <v>419</v>
      </c>
      <c r="BF5" s="373" t="s">
        <v>419</v>
      </c>
      <c r="BG5" s="373" t="s">
        <v>419</v>
      </c>
      <c r="BH5" s="373" t="s">
        <v>419</v>
      </c>
      <c r="BI5" s="373" t="s">
        <v>419</v>
      </c>
      <c r="BJ5" s="372" t="s">
        <v>419</v>
      </c>
      <c r="BK5" s="373" t="s">
        <v>419</v>
      </c>
      <c r="BL5" s="373" t="s">
        <v>419</v>
      </c>
      <c r="BM5" s="373" t="s">
        <v>419</v>
      </c>
      <c r="BN5" s="374" t="s">
        <v>419</v>
      </c>
      <c r="BO5" s="373" t="s">
        <v>419</v>
      </c>
      <c r="BP5" s="373" t="s">
        <v>419</v>
      </c>
      <c r="BQ5" s="373" t="s">
        <v>419</v>
      </c>
      <c r="BR5" s="373" t="s">
        <v>419</v>
      </c>
      <c r="BS5" s="373" t="s">
        <v>419</v>
      </c>
      <c r="BT5" s="372" t="s">
        <v>419</v>
      </c>
      <c r="BU5" s="373" t="s">
        <v>419</v>
      </c>
      <c r="BV5" s="373" t="s">
        <v>419</v>
      </c>
      <c r="BW5" s="373" t="s">
        <v>419</v>
      </c>
      <c r="BX5" s="374" t="s">
        <v>419</v>
      </c>
    </row>
    <row r="6" spans="1:76" x14ac:dyDescent="0.25">
      <c r="A6" s="354" t="s">
        <v>146</v>
      </c>
      <c r="B6" s="372">
        <v>66.55</v>
      </c>
      <c r="C6" s="373">
        <v>58.57</v>
      </c>
      <c r="D6" s="373">
        <v>60.43</v>
      </c>
      <c r="E6" s="373">
        <v>44.85</v>
      </c>
      <c r="F6" s="373">
        <v>60.12</v>
      </c>
      <c r="G6" s="372">
        <v>29.66</v>
      </c>
      <c r="H6" s="373">
        <v>34.409999999999997</v>
      </c>
      <c r="I6" s="373">
        <v>27.2</v>
      </c>
      <c r="J6" s="373">
        <v>37.880000000000003</v>
      </c>
      <c r="K6" s="374">
        <v>32.03</v>
      </c>
      <c r="L6" s="373">
        <v>111.61</v>
      </c>
      <c r="M6" s="373">
        <v>141.85</v>
      </c>
      <c r="N6" s="373">
        <v>108.36</v>
      </c>
      <c r="O6" s="373">
        <v>149.72999999999999</v>
      </c>
      <c r="P6" s="373">
        <v>130.94999999999999</v>
      </c>
      <c r="Q6" s="372">
        <v>85.83</v>
      </c>
      <c r="R6" s="373">
        <v>75.599999999999994</v>
      </c>
      <c r="S6" s="373">
        <v>59.12</v>
      </c>
      <c r="T6" s="373">
        <v>80.819999999999993</v>
      </c>
      <c r="U6" s="374">
        <v>80.709999999999994</v>
      </c>
      <c r="V6" s="373">
        <v>71.44</v>
      </c>
      <c r="W6" s="373">
        <v>89.08</v>
      </c>
      <c r="X6" s="373">
        <v>56.8</v>
      </c>
      <c r="Y6" s="373">
        <v>61.53</v>
      </c>
      <c r="Z6" s="373">
        <v>56.8</v>
      </c>
      <c r="AA6" s="372">
        <v>16.8</v>
      </c>
      <c r="AB6" s="373">
        <v>21.63</v>
      </c>
      <c r="AC6" s="373">
        <v>16.8</v>
      </c>
      <c r="AD6" s="373">
        <v>27</v>
      </c>
      <c r="AE6" s="373">
        <v>16.8</v>
      </c>
      <c r="AF6" s="393">
        <v>53</v>
      </c>
      <c r="AG6" s="384">
        <v>57</v>
      </c>
      <c r="AH6" s="384">
        <v>33</v>
      </c>
      <c r="AI6" s="384">
        <v>68</v>
      </c>
      <c r="AJ6" s="388">
        <v>64</v>
      </c>
      <c r="AK6" s="373">
        <v>1876.05</v>
      </c>
      <c r="AL6" s="373">
        <v>2180.38</v>
      </c>
      <c r="AM6" s="373">
        <v>1422.4</v>
      </c>
      <c r="AN6" s="373">
        <v>2369.0700000000002</v>
      </c>
      <c r="AO6" s="373">
        <v>1882.49</v>
      </c>
      <c r="AP6" s="372">
        <v>1908.22</v>
      </c>
      <c r="AQ6" s="373">
        <v>2001.04</v>
      </c>
      <c r="AR6" s="373">
        <v>1320.63</v>
      </c>
      <c r="AS6" s="373">
        <v>1938.13</v>
      </c>
      <c r="AT6" s="374">
        <v>1844.2</v>
      </c>
      <c r="AU6" s="373">
        <v>2326.4699999999998</v>
      </c>
      <c r="AV6" s="373">
        <v>2727.7</v>
      </c>
      <c r="AW6" s="373">
        <v>1752</v>
      </c>
      <c r="AX6" s="373">
        <v>2072</v>
      </c>
      <c r="AY6" s="373">
        <v>1814.4</v>
      </c>
      <c r="AZ6" s="372">
        <v>1030.4000000000001</v>
      </c>
      <c r="BA6" s="373">
        <v>1893</v>
      </c>
      <c r="BB6" s="373">
        <v>1030.4000000000001</v>
      </c>
      <c r="BC6" s="373">
        <v>1111</v>
      </c>
      <c r="BD6" s="374">
        <v>1030.4000000000001</v>
      </c>
      <c r="BE6" s="373" t="s">
        <v>419</v>
      </c>
      <c r="BF6" s="373" t="s">
        <v>419</v>
      </c>
      <c r="BG6" s="373" t="s">
        <v>419</v>
      </c>
      <c r="BH6" s="373" t="s">
        <v>419</v>
      </c>
      <c r="BI6" s="373" t="s">
        <v>419</v>
      </c>
      <c r="BJ6" s="372">
        <v>615.20000000000005</v>
      </c>
      <c r="BK6" s="373">
        <v>770</v>
      </c>
      <c r="BL6" s="373">
        <v>615.20000000000005</v>
      </c>
      <c r="BM6" s="373">
        <v>679</v>
      </c>
      <c r="BN6" s="374">
        <v>615.20000000000005</v>
      </c>
      <c r="BO6" s="373" t="s">
        <v>419</v>
      </c>
      <c r="BP6" s="373" t="s">
        <v>419</v>
      </c>
      <c r="BQ6" s="373" t="s">
        <v>419</v>
      </c>
      <c r="BR6" s="373" t="s">
        <v>419</v>
      </c>
      <c r="BS6" s="373" t="s">
        <v>419</v>
      </c>
      <c r="BT6" s="372" t="s">
        <v>419</v>
      </c>
      <c r="BU6" s="373" t="s">
        <v>419</v>
      </c>
      <c r="BV6" s="373" t="s">
        <v>419</v>
      </c>
      <c r="BW6" s="373" t="s">
        <v>419</v>
      </c>
      <c r="BX6" s="374" t="s">
        <v>419</v>
      </c>
    </row>
    <row r="7" spans="1:76" x14ac:dyDescent="0.25">
      <c r="A7" s="354" t="s">
        <v>147</v>
      </c>
      <c r="B7" s="372">
        <v>43.49</v>
      </c>
      <c r="C7" s="373">
        <v>31.11</v>
      </c>
      <c r="D7" s="373">
        <v>37.67</v>
      </c>
      <c r="E7" s="373">
        <v>29.61</v>
      </c>
      <c r="F7" s="373">
        <v>40.42</v>
      </c>
      <c r="G7" s="372" t="s">
        <v>419</v>
      </c>
      <c r="H7" s="373" t="s">
        <v>419</v>
      </c>
      <c r="I7" s="373" t="s">
        <v>419</v>
      </c>
      <c r="J7" s="373" t="s">
        <v>419</v>
      </c>
      <c r="K7" s="374" t="s">
        <v>419</v>
      </c>
      <c r="L7" s="373">
        <v>99</v>
      </c>
      <c r="M7" s="373">
        <v>65.760000000000005</v>
      </c>
      <c r="N7" s="373">
        <v>60</v>
      </c>
      <c r="O7" s="373">
        <v>60</v>
      </c>
      <c r="P7" s="373">
        <v>96.51</v>
      </c>
      <c r="Q7" s="372">
        <v>57.82</v>
      </c>
      <c r="R7" s="373">
        <v>54.91</v>
      </c>
      <c r="S7" s="373">
        <v>33.6</v>
      </c>
      <c r="T7" s="373">
        <v>51</v>
      </c>
      <c r="U7" s="374">
        <v>38.4</v>
      </c>
      <c r="V7" s="373">
        <v>69.86</v>
      </c>
      <c r="W7" s="373">
        <v>33.6</v>
      </c>
      <c r="X7" s="373">
        <v>40</v>
      </c>
      <c r="Y7" s="373">
        <v>59.06</v>
      </c>
      <c r="Z7" s="373">
        <v>72.08</v>
      </c>
      <c r="AA7" s="372">
        <v>20</v>
      </c>
      <c r="AB7" s="373">
        <v>16</v>
      </c>
      <c r="AC7" s="373">
        <v>12</v>
      </c>
      <c r="AD7" s="373">
        <v>19</v>
      </c>
      <c r="AE7" s="373">
        <v>17</v>
      </c>
      <c r="AF7" s="316" t="s">
        <v>419</v>
      </c>
      <c r="AG7" s="313" t="s">
        <v>419</v>
      </c>
      <c r="AH7" s="313" t="s">
        <v>419</v>
      </c>
      <c r="AI7" s="313" t="s">
        <v>419</v>
      </c>
      <c r="AJ7" s="317" t="s">
        <v>419</v>
      </c>
      <c r="AK7" s="373">
        <v>2105.2399999999998</v>
      </c>
      <c r="AL7" s="373">
        <v>1770</v>
      </c>
      <c r="AM7" s="373">
        <v>954.4</v>
      </c>
      <c r="AN7" s="373">
        <v>1523</v>
      </c>
      <c r="AO7" s="373">
        <v>2152</v>
      </c>
      <c r="AP7" s="372">
        <v>1507.01</v>
      </c>
      <c r="AQ7" s="373">
        <v>1375.2</v>
      </c>
      <c r="AR7" s="373">
        <v>1333.45</v>
      </c>
      <c r="AS7" s="373">
        <v>1496.18</v>
      </c>
      <c r="AT7" s="374">
        <v>2226.0500000000002</v>
      </c>
      <c r="AU7" s="373">
        <v>2382</v>
      </c>
      <c r="AV7" s="373">
        <v>1910</v>
      </c>
      <c r="AW7" s="373">
        <v>1498.4</v>
      </c>
      <c r="AX7" s="373">
        <v>2555.61</v>
      </c>
      <c r="AY7" s="373">
        <v>2794</v>
      </c>
      <c r="AZ7" s="372" t="s">
        <v>419</v>
      </c>
      <c r="BA7" s="373" t="s">
        <v>419</v>
      </c>
      <c r="BB7" s="373" t="s">
        <v>419</v>
      </c>
      <c r="BC7" s="373" t="s">
        <v>419</v>
      </c>
      <c r="BD7" s="374" t="s">
        <v>419</v>
      </c>
      <c r="BE7" s="373">
        <v>686.4</v>
      </c>
      <c r="BF7" s="373">
        <v>963</v>
      </c>
      <c r="BG7" s="373">
        <v>686.4</v>
      </c>
      <c r="BH7" s="373">
        <v>997</v>
      </c>
      <c r="BI7" s="373">
        <v>977</v>
      </c>
      <c r="BJ7" s="372">
        <v>553</v>
      </c>
      <c r="BK7" s="373">
        <v>667</v>
      </c>
      <c r="BL7" s="373">
        <v>438.4</v>
      </c>
      <c r="BM7" s="373">
        <v>452</v>
      </c>
      <c r="BN7" s="374">
        <v>714</v>
      </c>
      <c r="BO7" s="373" t="s">
        <v>419</v>
      </c>
      <c r="BP7" s="373" t="s">
        <v>419</v>
      </c>
      <c r="BQ7" s="373" t="s">
        <v>419</v>
      </c>
      <c r="BR7" s="373" t="s">
        <v>419</v>
      </c>
      <c r="BS7" s="373" t="s">
        <v>419</v>
      </c>
      <c r="BT7" s="372">
        <v>1719</v>
      </c>
      <c r="BU7" s="373">
        <v>1471</v>
      </c>
      <c r="BV7" s="373">
        <v>682.4</v>
      </c>
      <c r="BW7" s="373">
        <v>2501</v>
      </c>
      <c r="BX7" s="374">
        <v>2740</v>
      </c>
    </row>
    <row r="8" spans="1:76" x14ac:dyDescent="0.25">
      <c r="A8" s="354" t="s">
        <v>148</v>
      </c>
      <c r="B8" s="372">
        <v>61.12</v>
      </c>
      <c r="C8" s="373">
        <v>50.75</v>
      </c>
      <c r="D8" s="373">
        <v>64.63</v>
      </c>
      <c r="E8" s="373">
        <v>42.84</v>
      </c>
      <c r="F8" s="373">
        <v>63.96</v>
      </c>
      <c r="G8" s="372">
        <v>33.86</v>
      </c>
      <c r="H8" s="373">
        <v>30.9</v>
      </c>
      <c r="I8" s="373">
        <v>28.8</v>
      </c>
      <c r="J8" s="373">
        <v>36.729999999999997</v>
      </c>
      <c r="K8" s="374">
        <v>31.69</v>
      </c>
      <c r="L8" s="373">
        <v>128.30000000000001</v>
      </c>
      <c r="M8" s="373">
        <v>108.87</v>
      </c>
      <c r="N8" s="373">
        <v>106.21</v>
      </c>
      <c r="O8" s="373">
        <v>126.18</v>
      </c>
      <c r="P8" s="373">
        <v>115.69</v>
      </c>
      <c r="Q8" s="372">
        <v>89.82</v>
      </c>
      <c r="R8" s="373">
        <v>94.9</v>
      </c>
      <c r="S8" s="373">
        <v>61.02</v>
      </c>
      <c r="T8" s="373">
        <v>86.73</v>
      </c>
      <c r="U8" s="374">
        <v>74.03</v>
      </c>
      <c r="V8" s="373">
        <v>114.72</v>
      </c>
      <c r="W8" s="373">
        <v>124.81</v>
      </c>
      <c r="X8" s="373">
        <v>74.52</v>
      </c>
      <c r="Y8" s="373">
        <v>112.29</v>
      </c>
      <c r="Z8" s="373">
        <v>102.91</v>
      </c>
      <c r="AA8" s="372">
        <v>17.600000000000001</v>
      </c>
      <c r="AB8" s="373">
        <v>27.26</v>
      </c>
      <c r="AC8" s="373">
        <v>16.8</v>
      </c>
      <c r="AD8" s="373">
        <v>26.49</v>
      </c>
      <c r="AE8" s="373">
        <v>21.3</v>
      </c>
      <c r="AF8" s="393" t="s">
        <v>419</v>
      </c>
      <c r="AG8" s="384" t="s">
        <v>419</v>
      </c>
      <c r="AH8" s="384" t="s">
        <v>419</v>
      </c>
      <c r="AI8" s="384" t="s">
        <v>419</v>
      </c>
      <c r="AJ8" s="388" t="s">
        <v>419</v>
      </c>
      <c r="AK8" s="373">
        <v>1807.82</v>
      </c>
      <c r="AL8" s="373">
        <v>2327.44</v>
      </c>
      <c r="AM8" s="373">
        <v>1635.96</v>
      </c>
      <c r="AN8" s="373">
        <v>2389.4299999999998</v>
      </c>
      <c r="AO8" s="373">
        <v>2164.5500000000002</v>
      </c>
      <c r="AP8" s="372">
        <v>1309.58</v>
      </c>
      <c r="AQ8" s="373">
        <v>1776.47</v>
      </c>
      <c r="AR8" s="373">
        <v>1713.46</v>
      </c>
      <c r="AS8" s="373">
        <v>1854.52</v>
      </c>
      <c r="AT8" s="374">
        <v>1431.54</v>
      </c>
      <c r="AU8" s="373">
        <v>2412.92</v>
      </c>
      <c r="AV8" s="373">
        <v>2605.4</v>
      </c>
      <c r="AW8" s="373">
        <v>1788.29</v>
      </c>
      <c r="AX8" s="373">
        <v>3118.96</v>
      </c>
      <c r="AY8" s="373">
        <v>2185.92</v>
      </c>
      <c r="AZ8" s="372">
        <v>1349</v>
      </c>
      <c r="BA8" s="373">
        <v>1808</v>
      </c>
      <c r="BB8" s="373">
        <v>1009</v>
      </c>
      <c r="BC8" s="373">
        <v>1672</v>
      </c>
      <c r="BD8" s="374">
        <v>1178</v>
      </c>
      <c r="BE8" s="373" t="s">
        <v>419</v>
      </c>
      <c r="BF8" s="373" t="s">
        <v>419</v>
      </c>
      <c r="BG8" s="373" t="s">
        <v>419</v>
      </c>
      <c r="BH8" s="373" t="s">
        <v>419</v>
      </c>
      <c r="BI8" s="373" t="s">
        <v>419</v>
      </c>
      <c r="BJ8" s="372">
        <v>732</v>
      </c>
      <c r="BK8" s="373">
        <v>823</v>
      </c>
      <c r="BL8" s="373">
        <v>732</v>
      </c>
      <c r="BM8" s="373">
        <v>732</v>
      </c>
      <c r="BN8" s="374">
        <v>732</v>
      </c>
      <c r="BO8" s="373">
        <v>1243.2</v>
      </c>
      <c r="BP8" s="373">
        <v>1883</v>
      </c>
      <c r="BQ8" s="373">
        <v>1470</v>
      </c>
      <c r="BR8" s="373">
        <v>2393</v>
      </c>
      <c r="BS8" s="373">
        <v>1656</v>
      </c>
      <c r="BT8" s="372" t="s">
        <v>419</v>
      </c>
      <c r="BU8" s="373" t="s">
        <v>419</v>
      </c>
      <c r="BV8" s="373" t="s">
        <v>419</v>
      </c>
      <c r="BW8" s="373" t="s">
        <v>419</v>
      </c>
      <c r="BX8" s="374" t="s">
        <v>419</v>
      </c>
    </row>
    <row r="9" spans="1:76" x14ac:dyDescent="0.25">
      <c r="A9" s="354" t="s">
        <v>149</v>
      </c>
      <c r="B9" s="372">
        <v>46.55</v>
      </c>
      <c r="C9" s="373">
        <v>28.95</v>
      </c>
      <c r="D9" s="373">
        <v>30.68</v>
      </c>
      <c r="E9" s="373">
        <v>28.66</v>
      </c>
      <c r="F9" s="373">
        <v>44.62</v>
      </c>
      <c r="G9" s="372">
        <v>33</v>
      </c>
      <c r="H9" s="373">
        <v>15.2</v>
      </c>
      <c r="I9" s="373">
        <v>17</v>
      </c>
      <c r="J9" s="373">
        <v>17</v>
      </c>
      <c r="K9" s="374">
        <v>33</v>
      </c>
      <c r="L9" s="373">
        <v>105.74</v>
      </c>
      <c r="M9" s="373">
        <v>62.05</v>
      </c>
      <c r="N9" s="373">
        <v>61.48</v>
      </c>
      <c r="O9" s="373">
        <v>60.11</v>
      </c>
      <c r="P9" s="373">
        <v>122.24</v>
      </c>
      <c r="Q9" s="372">
        <v>63.23</v>
      </c>
      <c r="R9" s="373">
        <v>35.75</v>
      </c>
      <c r="S9" s="373">
        <v>35.32</v>
      </c>
      <c r="T9" s="373">
        <v>34.89</v>
      </c>
      <c r="U9" s="374">
        <v>70.900000000000006</v>
      </c>
      <c r="V9" s="373">
        <v>66.23</v>
      </c>
      <c r="W9" s="373">
        <v>44</v>
      </c>
      <c r="X9" s="373">
        <v>29.6</v>
      </c>
      <c r="Y9" s="373">
        <v>87</v>
      </c>
      <c r="Z9" s="373">
        <v>53.84</v>
      </c>
      <c r="AA9" s="372">
        <v>18.12</v>
      </c>
      <c r="AB9" s="373">
        <v>17.600000000000001</v>
      </c>
      <c r="AC9" s="373">
        <v>16.8</v>
      </c>
      <c r="AD9" s="373">
        <v>18.41</v>
      </c>
      <c r="AE9" s="373">
        <v>29</v>
      </c>
      <c r="AF9" s="393">
        <v>54</v>
      </c>
      <c r="AG9" s="384">
        <v>24</v>
      </c>
      <c r="AH9" s="384">
        <v>20.8</v>
      </c>
      <c r="AI9" s="384">
        <v>25</v>
      </c>
      <c r="AJ9" s="388">
        <v>61</v>
      </c>
      <c r="AK9" s="373">
        <v>1923.77</v>
      </c>
      <c r="AL9" s="373">
        <v>1172.19</v>
      </c>
      <c r="AM9" s="373">
        <v>1010.04</v>
      </c>
      <c r="AN9" s="373">
        <v>1597.08</v>
      </c>
      <c r="AO9" s="373">
        <v>2320.02</v>
      </c>
      <c r="AP9" s="372">
        <v>1651.71</v>
      </c>
      <c r="AQ9" s="373">
        <v>1576.43</v>
      </c>
      <c r="AR9" s="373">
        <v>1105.1600000000001</v>
      </c>
      <c r="AS9" s="373">
        <v>1590.24</v>
      </c>
      <c r="AT9" s="374">
        <v>2235.85</v>
      </c>
      <c r="AU9" s="373">
        <v>1718.54</v>
      </c>
      <c r="AV9" s="373">
        <v>1434.88</v>
      </c>
      <c r="AW9" s="373">
        <v>1343.2</v>
      </c>
      <c r="AX9" s="373">
        <v>1902.7</v>
      </c>
      <c r="AY9" s="373">
        <v>2762.2</v>
      </c>
      <c r="AZ9" s="372">
        <v>1104.8</v>
      </c>
      <c r="BA9" s="373">
        <v>1104.8</v>
      </c>
      <c r="BB9" s="373">
        <v>1104.8</v>
      </c>
      <c r="BC9" s="373">
        <v>1020</v>
      </c>
      <c r="BD9" s="374">
        <v>1488</v>
      </c>
      <c r="BE9" s="373">
        <v>785.6</v>
      </c>
      <c r="BF9" s="373">
        <v>758.4</v>
      </c>
      <c r="BG9" s="373">
        <v>758.4</v>
      </c>
      <c r="BH9" s="373">
        <v>1118</v>
      </c>
      <c r="BI9" s="373">
        <v>1163.28</v>
      </c>
      <c r="BJ9" s="372">
        <v>615.20000000000005</v>
      </c>
      <c r="BK9" s="373">
        <v>615.20000000000005</v>
      </c>
      <c r="BL9" s="373">
        <v>615.20000000000005</v>
      </c>
      <c r="BM9" s="373">
        <v>615.20000000000005</v>
      </c>
      <c r="BN9" s="374">
        <v>765</v>
      </c>
      <c r="BO9" s="373">
        <v>967.2</v>
      </c>
      <c r="BP9" s="373">
        <v>1037</v>
      </c>
      <c r="BQ9" s="373">
        <v>967.2</v>
      </c>
      <c r="BR9" s="373">
        <v>1460</v>
      </c>
      <c r="BS9" s="373">
        <v>2093</v>
      </c>
      <c r="BT9" s="372">
        <v>1719</v>
      </c>
      <c r="BU9" s="373">
        <v>1105</v>
      </c>
      <c r="BV9" s="373">
        <v>860</v>
      </c>
      <c r="BW9" s="373">
        <v>1862</v>
      </c>
      <c r="BX9" s="374">
        <v>2709</v>
      </c>
    </row>
    <row r="10" spans="1:76" x14ac:dyDescent="0.25">
      <c r="A10" s="354" t="s">
        <v>150</v>
      </c>
      <c r="B10" s="372">
        <v>52.71</v>
      </c>
      <c r="C10" s="373">
        <v>33.15</v>
      </c>
      <c r="D10" s="373">
        <v>55.92</v>
      </c>
      <c r="E10" s="373">
        <v>48.3</v>
      </c>
      <c r="F10" s="373">
        <v>57.77</v>
      </c>
      <c r="G10" s="372">
        <v>25.6</v>
      </c>
      <c r="H10" s="373">
        <v>25.6</v>
      </c>
      <c r="I10" s="373">
        <v>26.46</v>
      </c>
      <c r="J10" s="373">
        <v>32.729999999999997</v>
      </c>
      <c r="K10" s="374">
        <v>26.6</v>
      </c>
      <c r="L10" s="373">
        <v>116</v>
      </c>
      <c r="M10" s="373">
        <v>105</v>
      </c>
      <c r="N10" s="373">
        <v>48</v>
      </c>
      <c r="O10" s="373">
        <v>87</v>
      </c>
      <c r="P10" s="373">
        <v>120</v>
      </c>
      <c r="Q10" s="372">
        <v>73.28</v>
      </c>
      <c r="R10" s="373">
        <v>84.79</v>
      </c>
      <c r="S10" s="373">
        <v>67.34</v>
      </c>
      <c r="T10" s="373">
        <v>77.25</v>
      </c>
      <c r="U10" s="374">
        <v>59.07</v>
      </c>
      <c r="V10" s="373">
        <v>95.27</v>
      </c>
      <c r="W10" s="373">
        <v>95.35</v>
      </c>
      <c r="X10" s="373">
        <v>91.87</v>
      </c>
      <c r="Y10" s="373">
        <v>92.57</v>
      </c>
      <c r="Z10" s="373">
        <v>76.13</v>
      </c>
      <c r="AA10" s="372">
        <v>20.63</v>
      </c>
      <c r="AB10" s="373">
        <v>27.07</v>
      </c>
      <c r="AC10" s="373">
        <v>21.84</v>
      </c>
      <c r="AD10" s="373">
        <v>28.15</v>
      </c>
      <c r="AE10" s="373">
        <v>18.21</v>
      </c>
      <c r="AF10" s="393">
        <v>64</v>
      </c>
      <c r="AG10" s="384">
        <v>47</v>
      </c>
      <c r="AH10" s="384">
        <v>20.8</v>
      </c>
      <c r="AI10" s="384">
        <v>42</v>
      </c>
      <c r="AJ10" s="388">
        <v>61</v>
      </c>
      <c r="AK10" s="373">
        <v>1934.22</v>
      </c>
      <c r="AL10" s="373">
        <v>2093.4699999999998</v>
      </c>
      <c r="AM10" s="373">
        <v>1681.37</v>
      </c>
      <c r="AN10" s="373">
        <v>1967.36</v>
      </c>
      <c r="AO10" s="373">
        <v>1720.31</v>
      </c>
      <c r="AP10" s="372">
        <v>1721.89</v>
      </c>
      <c r="AQ10" s="373">
        <v>1802.64</v>
      </c>
      <c r="AR10" s="373">
        <v>1565.7</v>
      </c>
      <c r="AS10" s="373">
        <v>1661.26</v>
      </c>
      <c r="AT10" s="374">
        <v>1455.89</v>
      </c>
      <c r="AU10" s="373">
        <v>2323.11</v>
      </c>
      <c r="AV10" s="373">
        <v>2375.88</v>
      </c>
      <c r="AW10" s="373">
        <v>2411.6</v>
      </c>
      <c r="AX10" s="373">
        <v>2241.64</v>
      </c>
      <c r="AY10" s="373">
        <v>2152.75</v>
      </c>
      <c r="AZ10" s="372">
        <v>1348.83</v>
      </c>
      <c r="BA10" s="373">
        <v>1649</v>
      </c>
      <c r="BB10" s="373">
        <v>1360</v>
      </c>
      <c r="BC10" s="373">
        <v>1202</v>
      </c>
      <c r="BD10" s="374">
        <v>1083.6400000000001</v>
      </c>
      <c r="BE10" s="373">
        <v>751</v>
      </c>
      <c r="BF10" s="373">
        <v>900</v>
      </c>
      <c r="BG10" s="373">
        <v>565</v>
      </c>
      <c r="BH10" s="373">
        <v>997</v>
      </c>
      <c r="BI10" s="373">
        <v>1072</v>
      </c>
      <c r="BJ10" s="372">
        <v>588.79999999999995</v>
      </c>
      <c r="BK10" s="373">
        <v>752</v>
      </c>
      <c r="BL10" s="373">
        <v>719</v>
      </c>
      <c r="BM10" s="373">
        <v>567</v>
      </c>
      <c r="BN10" s="374">
        <v>558</v>
      </c>
      <c r="BO10" s="373" t="s">
        <v>419</v>
      </c>
      <c r="BP10" s="373" t="s">
        <v>419</v>
      </c>
      <c r="BQ10" s="373" t="s">
        <v>419</v>
      </c>
      <c r="BR10" s="373" t="s">
        <v>419</v>
      </c>
      <c r="BS10" s="373" t="s">
        <v>419</v>
      </c>
      <c r="BT10" s="372">
        <v>1719</v>
      </c>
      <c r="BU10" s="373">
        <v>1830</v>
      </c>
      <c r="BV10" s="373">
        <v>1336</v>
      </c>
      <c r="BW10" s="373">
        <v>2193</v>
      </c>
      <c r="BX10" s="374">
        <v>2111</v>
      </c>
    </row>
    <row r="11" spans="1:76" x14ac:dyDescent="0.25">
      <c r="A11" s="354" t="s">
        <v>151</v>
      </c>
      <c r="B11" s="372">
        <v>54.44</v>
      </c>
      <c r="C11" s="373">
        <v>44.43</v>
      </c>
      <c r="D11" s="373">
        <v>49.36</v>
      </c>
      <c r="E11" s="373">
        <v>37.520000000000003</v>
      </c>
      <c r="F11" s="373">
        <v>53.53</v>
      </c>
      <c r="G11" s="372">
        <v>37.79</v>
      </c>
      <c r="H11" s="373">
        <v>27.13</v>
      </c>
      <c r="I11" s="373">
        <v>28</v>
      </c>
      <c r="J11" s="373">
        <v>30.91</v>
      </c>
      <c r="K11" s="374">
        <v>43.98</v>
      </c>
      <c r="L11" s="373">
        <v>142.94999999999999</v>
      </c>
      <c r="M11" s="373">
        <v>98.16</v>
      </c>
      <c r="N11" s="373">
        <v>91.24</v>
      </c>
      <c r="O11" s="373">
        <v>105.9</v>
      </c>
      <c r="P11" s="373">
        <v>158.52000000000001</v>
      </c>
      <c r="Q11" s="372">
        <v>72.63</v>
      </c>
      <c r="R11" s="373">
        <v>73.06</v>
      </c>
      <c r="S11" s="373">
        <v>52.96</v>
      </c>
      <c r="T11" s="373">
        <v>82.57</v>
      </c>
      <c r="U11" s="374">
        <v>84.71</v>
      </c>
      <c r="V11" s="373">
        <v>102.93</v>
      </c>
      <c r="W11" s="373">
        <v>53.7</v>
      </c>
      <c r="X11" s="373">
        <v>49.6</v>
      </c>
      <c r="Y11" s="373">
        <v>72.37</v>
      </c>
      <c r="Z11" s="373">
        <v>97.6</v>
      </c>
      <c r="AA11" s="372">
        <v>13.6</v>
      </c>
      <c r="AB11" s="373">
        <v>16.75</v>
      </c>
      <c r="AC11" s="373">
        <v>13.6</v>
      </c>
      <c r="AD11" s="373">
        <v>13.9</v>
      </c>
      <c r="AE11" s="373">
        <v>18.7</v>
      </c>
      <c r="AF11" s="393">
        <v>73</v>
      </c>
      <c r="AG11" s="384">
        <v>39</v>
      </c>
      <c r="AH11" s="384">
        <v>20.8</v>
      </c>
      <c r="AI11" s="384">
        <v>48</v>
      </c>
      <c r="AJ11" s="388">
        <v>79</v>
      </c>
      <c r="AK11" s="373">
        <v>1623.97</v>
      </c>
      <c r="AL11" s="373">
        <v>1869.76</v>
      </c>
      <c r="AM11" s="373">
        <v>1334.04</v>
      </c>
      <c r="AN11" s="373">
        <v>1721.58</v>
      </c>
      <c r="AO11" s="373">
        <v>2343.1</v>
      </c>
      <c r="AP11" s="372">
        <v>1464.45</v>
      </c>
      <c r="AQ11" s="373">
        <v>1910.66</v>
      </c>
      <c r="AR11" s="373">
        <v>1256.56</v>
      </c>
      <c r="AS11" s="373">
        <v>2515.46</v>
      </c>
      <c r="AT11" s="374">
        <v>2176.36</v>
      </c>
      <c r="AU11" s="373">
        <v>2920.7</v>
      </c>
      <c r="AV11" s="373">
        <v>2362.8000000000002</v>
      </c>
      <c r="AW11" s="373">
        <v>1701.6</v>
      </c>
      <c r="AX11" s="373">
        <v>2585.62</v>
      </c>
      <c r="AY11" s="373">
        <v>2884.3</v>
      </c>
      <c r="AZ11" s="372">
        <v>853.6</v>
      </c>
      <c r="BA11" s="373">
        <v>1640</v>
      </c>
      <c r="BB11" s="373">
        <v>853.6</v>
      </c>
      <c r="BC11" s="373">
        <v>1386</v>
      </c>
      <c r="BD11" s="374">
        <v>1554</v>
      </c>
      <c r="BE11" s="373">
        <v>597.6</v>
      </c>
      <c r="BF11" s="373">
        <v>970</v>
      </c>
      <c r="BG11" s="373">
        <v>597.6</v>
      </c>
      <c r="BH11" s="373">
        <v>1001</v>
      </c>
      <c r="BI11" s="373">
        <v>1022</v>
      </c>
      <c r="BJ11" s="372" t="s">
        <v>419</v>
      </c>
      <c r="BK11" s="373" t="s">
        <v>419</v>
      </c>
      <c r="BL11" s="373" t="s">
        <v>419</v>
      </c>
      <c r="BM11" s="373" t="s">
        <v>419</v>
      </c>
      <c r="BN11" s="374" t="s">
        <v>419</v>
      </c>
      <c r="BO11" s="373" t="s">
        <v>419</v>
      </c>
      <c r="BP11" s="373" t="s">
        <v>419</v>
      </c>
      <c r="BQ11" s="373" t="s">
        <v>419</v>
      </c>
      <c r="BR11" s="373" t="s">
        <v>419</v>
      </c>
      <c r="BS11" s="373" t="s">
        <v>419</v>
      </c>
      <c r="BT11" s="372" t="s">
        <v>419</v>
      </c>
      <c r="BU11" s="373" t="s">
        <v>419</v>
      </c>
      <c r="BV11" s="373" t="s">
        <v>419</v>
      </c>
      <c r="BW11" s="373" t="s">
        <v>419</v>
      </c>
      <c r="BX11" s="374" t="s">
        <v>419</v>
      </c>
    </row>
    <row r="12" spans="1:76" x14ac:dyDescent="0.25">
      <c r="A12" s="354" t="s">
        <v>152</v>
      </c>
      <c r="B12" s="372">
        <v>64.42</v>
      </c>
      <c r="C12" s="373">
        <v>47.05</v>
      </c>
      <c r="D12" s="373">
        <v>55.96</v>
      </c>
      <c r="E12" s="373">
        <v>60.61</v>
      </c>
      <c r="F12" s="373">
        <v>69.150000000000006</v>
      </c>
      <c r="G12" s="372">
        <v>38.5</v>
      </c>
      <c r="H12" s="373">
        <v>37.159999999999997</v>
      </c>
      <c r="I12" s="373">
        <v>36.270000000000003</v>
      </c>
      <c r="J12" s="373">
        <v>47.94</v>
      </c>
      <c r="K12" s="374">
        <v>41.94</v>
      </c>
      <c r="L12" s="373">
        <v>169.39</v>
      </c>
      <c r="M12" s="373">
        <v>175.65</v>
      </c>
      <c r="N12" s="373">
        <v>153.9</v>
      </c>
      <c r="O12" s="373">
        <v>190.01</v>
      </c>
      <c r="P12" s="373">
        <v>177.21</v>
      </c>
      <c r="Q12" s="372">
        <v>60.06</v>
      </c>
      <c r="R12" s="373">
        <v>80.88</v>
      </c>
      <c r="S12" s="373">
        <v>85.53</v>
      </c>
      <c r="T12" s="373">
        <v>80.28</v>
      </c>
      <c r="U12" s="374">
        <v>88.02</v>
      </c>
      <c r="V12" s="373">
        <v>75</v>
      </c>
      <c r="W12" s="373">
        <v>70.400000000000006</v>
      </c>
      <c r="X12" s="373">
        <v>80.47</v>
      </c>
      <c r="Y12" s="373">
        <v>83</v>
      </c>
      <c r="Z12" s="373">
        <v>77</v>
      </c>
      <c r="AA12" s="372">
        <v>14</v>
      </c>
      <c r="AB12" s="373">
        <v>25</v>
      </c>
      <c r="AC12" s="373">
        <v>13</v>
      </c>
      <c r="AD12" s="373">
        <v>30</v>
      </c>
      <c r="AE12" s="373">
        <v>14</v>
      </c>
      <c r="AF12" s="393">
        <v>85</v>
      </c>
      <c r="AG12" s="384">
        <v>72</v>
      </c>
      <c r="AH12" s="384">
        <v>57</v>
      </c>
      <c r="AI12" s="384">
        <v>88</v>
      </c>
      <c r="AJ12" s="388">
        <v>88</v>
      </c>
      <c r="AK12" s="373">
        <v>1329</v>
      </c>
      <c r="AL12" s="373">
        <v>1488</v>
      </c>
      <c r="AM12" s="373">
        <v>1280.8</v>
      </c>
      <c r="AN12" s="373">
        <v>2058</v>
      </c>
      <c r="AO12" s="373">
        <v>2619.7600000000002</v>
      </c>
      <c r="AP12" s="372">
        <v>1535.1</v>
      </c>
      <c r="AQ12" s="373">
        <v>2129.29</v>
      </c>
      <c r="AR12" s="373">
        <v>2761.26</v>
      </c>
      <c r="AS12" s="373">
        <v>2685.94</v>
      </c>
      <c r="AT12" s="374">
        <v>2682.28</v>
      </c>
      <c r="AU12" s="373">
        <v>2015</v>
      </c>
      <c r="AV12" s="373">
        <v>2727</v>
      </c>
      <c r="AW12" s="373">
        <v>1462.4</v>
      </c>
      <c r="AX12" s="373">
        <v>2246</v>
      </c>
      <c r="AY12" s="373">
        <v>3424</v>
      </c>
      <c r="AZ12" s="372" t="s">
        <v>419</v>
      </c>
      <c r="BA12" s="373" t="s">
        <v>419</v>
      </c>
      <c r="BB12" s="373" t="s">
        <v>419</v>
      </c>
      <c r="BC12" s="373" t="s">
        <v>419</v>
      </c>
      <c r="BD12" s="374" t="s">
        <v>419</v>
      </c>
      <c r="BE12" s="373" t="s">
        <v>419</v>
      </c>
      <c r="BF12" s="373" t="s">
        <v>419</v>
      </c>
      <c r="BG12" s="373" t="s">
        <v>419</v>
      </c>
      <c r="BH12" s="373" t="s">
        <v>419</v>
      </c>
      <c r="BI12" s="373" t="s">
        <v>419</v>
      </c>
      <c r="BJ12" s="372" t="s">
        <v>419</v>
      </c>
      <c r="BK12" s="373" t="s">
        <v>419</v>
      </c>
      <c r="BL12" s="373" t="s">
        <v>419</v>
      </c>
      <c r="BM12" s="373" t="s">
        <v>419</v>
      </c>
      <c r="BN12" s="374" t="s">
        <v>419</v>
      </c>
      <c r="BO12" s="373" t="s">
        <v>419</v>
      </c>
      <c r="BP12" s="373" t="s">
        <v>419</v>
      </c>
      <c r="BQ12" s="373" t="s">
        <v>419</v>
      </c>
      <c r="BR12" s="373" t="s">
        <v>419</v>
      </c>
      <c r="BS12" s="373" t="s">
        <v>419</v>
      </c>
      <c r="BT12" s="372" t="s">
        <v>419</v>
      </c>
      <c r="BU12" s="373" t="s">
        <v>419</v>
      </c>
      <c r="BV12" s="373" t="s">
        <v>419</v>
      </c>
      <c r="BW12" s="373" t="s">
        <v>419</v>
      </c>
      <c r="BX12" s="374" t="s">
        <v>419</v>
      </c>
    </row>
    <row r="13" spans="1:76" x14ac:dyDescent="0.25">
      <c r="A13" s="354" t="s">
        <v>153</v>
      </c>
      <c r="B13" s="372">
        <v>71.37</v>
      </c>
      <c r="C13" s="373">
        <v>48.88</v>
      </c>
      <c r="D13" s="373">
        <v>67.77</v>
      </c>
      <c r="E13" s="373">
        <v>49.44</v>
      </c>
      <c r="F13" s="373">
        <v>68.05</v>
      </c>
      <c r="G13" s="372">
        <v>28.37</v>
      </c>
      <c r="H13" s="373">
        <v>36.6</v>
      </c>
      <c r="I13" s="373">
        <v>32.69</v>
      </c>
      <c r="J13" s="373">
        <v>42.07</v>
      </c>
      <c r="K13" s="374">
        <v>25.6</v>
      </c>
      <c r="L13" s="373">
        <v>76.8</v>
      </c>
      <c r="M13" s="373">
        <v>111.94</v>
      </c>
      <c r="N13" s="373">
        <v>118.06</v>
      </c>
      <c r="O13" s="373">
        <v>139.33000000000001</v>
      </c>
      <c r="P13" s="373">
        <v>87.15</v>
      </c>
      <c r="Q13" s="372">
        <v>68.33</v>
      </c>
      <c r="R13" s="373">
        <v>89.71</v>
      </c>
      <c r="S13" s="373">
        <v>60.24</v>
      </c>
      <c r="T13" s="373">
        <v>87.33</v>
      </c>
      <c r="U13" s="374">
        <v>74.02</v>
      </c>
      <c r="V13" s="373">
        <v>134.21</v>
      </c>
      <c r="W13" s="373">
        <v>104</v>
      </c>
      <c r="X13" s="373">
        <v>62.4</v>
      </c>
      <c r="Y13" s="373">
        <v>128</v>
      </c>
      <c r="Z13" s="373">
        <v>89</v>
      </c>
      <c r="AA13" s="372">
        <v>19.2</v>
      </c>
      <c r="AB13" s="373">
        <v>26.47</v>
      </c>
      <c r="AC13" s="373">
        <v>18.399999999999999</v>
      </c>
      <c r="AD13" s="373">
        <v>34.86</v>
      </c>
      <c r="AE13" s="373">
        <v>18.399999999999999</v>
      </c>
      <c r="AF13" s="316" t="s">
        <v>419</v>
      </c>
      <c r="AG13" s="313" t="s">
        <v>419</v>
      </c>
      <c r="AH13" s="313" t="s">
        <v>419</v>
      </c>
      <c r="AI13" s="313" t="s">
        <v>419</v>
      </c>
      <c r="AJ13" s="317" t="s">
        <v>419</v>
      </c>
      <c r="AK13" s="373">
        <v>2181.7199999999998</v>
      </c>
      <c r="AL13" s="373">
        <v>2346.2199999999998</v>
      </c>
      <c r="AM13" s="373">
        <v>1909.94</v>
      </c>
      <c r="AN13" s="373">
        <v>2375.4699999999998</v>
      </c>
      <c r="AO13" s="373">
        <v>2051.6999999999998</v>
      </c>
      <c r="AP13" s="372">
        <v>1902.3</v>
      </c>
      <c r="AQ13" s="373">
        <v>2516.83</v>
      </c>
      <c r="AR13" s="373">
        <v>2497.39</v>
      </c>
      <c r="AS13" s="373">
        <v>2651.89</v>
      </c>
      <c r="AT13" s="374">
        <v>2266.8000000000002</v>
      </c>
      <c r="AU13" s="373">
        <v>3166.15</v>
      </c>
      <c r="AV13" s="373">
        <v>3413.18</v>
      </c>
      <c r="AW13" s="373">
        <v>2014.4</v>
      </c>
      <c r="AX13" s="373">
        <v>3284.39</v>
      </c>
      <c r="AY13" s="373">
        <v>2654.18</v>
      </c>
      <c r="AZ13" s="372">
        <v>1125</v>
      </c>
      <c r="BA13" s="373">
        <v>2369</v>
      </c>
      <c r="BB13" s="373">
        <v>968</v>
      </c>
      <c r="BC13" s="373">
        <v>1761</v>
      </c>
      <c r="BD13" s="374">
        <v>1430</v>
      </c>
      <c r="BE13" s="373" t="s">
        <v>419</v>
      </c>
      <c r="BF13" s="373" t="s">
        <v>419</v>
      </c>
      <c r="BG13" s="373" t="s">
        <v>419</v>
      </c>
      <c r="BH13" s="373" t="s">
        <v>419</v>
      </c>
      <c r="BI13" s="373" t="s">
        <v>419</v>
      </c>
      <c r="BJ13" s="372" t="s">
        <v>419</v>
      </c>
      <c r="BK13" s="373" t="s">
        <v>419</v>
      </c>
      <c r="BL13" s="373" t="s">
        <v>419</v>
      </c>
      <c r="BM13" s="373" t="s">
        <v>419</v>
      </c>
      <c r="BN13" s="374" t="s">
        <v>419</v>
      </c>
      <c r="BO13" s="373">
        <v>1160</v>
      </c>
      <c r="BP13" s="373">
        <v>2467</v>
      </c>
      <c r="BQ13" s="373">
        <v>1411</v>
      </c>
      <c r="BR13" s="373">
        <v>2520</v>
      </c>
      <c r="BS13" s="373">
        <v>2011</v>
      </c>
      <c r="BT13" s="372" t="s">
        <v>419</v>
      </c>
      <c r="BU13" s="373" t="s">
        <v>419</v>
      </c>
      <c r="BV13" s="373" t="s">
        <v>419</v>
      </c>
      <c r="BW13" s="373" t="s">
        <v>419</v>
      </c>
      <c r="BX13" s="374" t="s">
        <v>419</v>
      </c>
    </row>
    <row r="14" spans="1:76" x14ac:dyDescent="0.25">
      <c r="A14" s="354" t="s">
        <v>154</v>
      </c>
      <c r="B14" s="372">
        <v>50.66</v>
      </c>
      <c r="C14" s="373">
        <v>48.94</v>
      </c>
      <c r="D14" s="373">
        <v>60.96</v>
      </c>
      <c r="E14" s="373">
        <v>41.03</v>
      </c>
      <c r="F14" s="373">
        <v>57.11</v>
      </c>
      <c r="G14" s="372">
        <v>42.35</v>
      </c>
      <c r="H14" s="373">
        <v>44.26</v>
      </c>
      <c r="I14" s="373">
        <v>36.17</v>
      </c>
      <c r="J14" s="373">
        <v>44.76</v>
      </c>
      <c r="K14" s="374">
        <v>47.11</v>
      </c>
      <c r="L14" s="373">
        <v>172.94</v>
      </c>
      <c r="M14" s="373">
        <v>180.86</v>
      </c>
      <c r="N14" s="373">
        <v>142.5</v>
      </c>
      <c r="O14" s="373">
        <v>178.9</v>
      </c>
      <c r="P14" s="373">
        <v>188.28</v>
      </c>
      <c r="Q14" s="372">
        <v>81.56</v>
      </c>
      <c r="R14" s="373">
        <v>75.25</v>
      </c>
      <c r="S14" s="373">
        <v>55</v>
      </c>
      <c r="T14" s="373">
        <v>86.68</v>
      </c>
      <c r="U14" s="374">
        <v>72.03</v>
      </c>
      <c r="V14" s="373">
        <v>91.31</v>
      </c>
      <c r="W14" s="373">
        <v>78.19</v>
      </c>
      <c r="X14" s="373">
        <v>56.8</v>
      </c>
      <c r="Y14" s="373">
        <v>76.12</v>
      </c>
      <c r="Z14" s="373">
        <v>54.4</v>
      </c>
      <c r="AA14" s="372">
        <v>14</v>
      </c>
      <c r="AB14" s="373">
        <v>18</v>
      </c>
      <c r="AC14" s="373">
        <v>9.6</v>
      </c>
      <c r="AD14" s="373">
        <v>20</v>
      </c>
      <c r="AE14" s="373">
        <v>16</v>
      </c>
      <c r="AF14" s="393">
        <v>85</v>
      </c>
      <c r="AG14" s="384">
        <v>74</v>
      </c>
      <c r="AH14" s="384">
        <v>52</v>
      </c>
      <c r="AI14" s="384">
        <v>82</v>
      </c>
      <c r="AJ14" s="388">
        <v>93</v>
      </c>
      <c r="AK14" s="373" t="s">
        <v>419</v>
      </c>
      <c r="AL14" s="373" t="s">
        <v>419</v>
      </c>
      <c r="AM14" s="373" t="s">
        <v>419</v>
      </c>
      <c r="AN14" s="373" t="s">
        <v>419</v>
      </c>
      <c r="AO14" s="373" t="s">
        <v>419</v>
      </c>
      <c r="AP14" s="372">
        <v>1151.56</v>
      </c>
      <c r="AQ14" s="373">
        <v>2054.3000000000002</v>
      </c>
      <c r="AR14" s="373">
        <v>1255.04</v>
      </c>
      <c r="AS14" s="373">
        <v>2642.89</v>
      </c>
      <c r="AT14" s="374">
        <v>2182.89</v>
      </c>
      <c r="AU14" s="373">
        <v>3067</v>
      </c>
      <c r="AV14" s="373">
        <v>2727</v>
      </c>
      <c r="AW14" s="373">
        <v>1481.6</v>
      </c>
      <c r="AX14" s="373">
        <v>1899</v>
      </c>
      <c r="AY14" s="373">
        <v>2916</v>
      </c>
      <c r="AZ14" s="372" t="s">
        <v>419</v>
      </c>
      <c r="BA14" s="373" t="s">
        <v>419</v>
      </c>
      <c r="BB14" s="373" t="s">
        <v>419</v>
      </c>
      <c r="BC14" s="373" t="s">
        <v>419</v>
      </c>
      <c r="BD14" s="374" t="s">
        <v>419</v>
      </c>
      <c r="BE14" s="373" t="s">
        <v>419</v>
      </c>
      <c r="BF14" s="373" t="s">
        <v>419</v>
      </c>
      <c r="BG14" s="373" t="s">
        <v>419</v>
      </c>
      <c r="BH14" s="373" t="s">
        <v>419</v>
      </c>
      <c r="BI14" s="373" t="s">
        <v>419</v>
      </c>
      <c r="BJ14" s="372">
        <v>602.4</v>
      </c>
      <c r="BK14" s="373">
        <v>622.4</v>
      </c>
      <c r="BL14" s="373">
        <v>609.6</v>
      </c>
      <c r="BM14" s="373">
        <v>592.79999999999995</v>
      </c>
      <c r="BN14" s="374">
        <v>661</v>
      </c>
      <c r="BO14" s="373" t="s">
        <v>419</v>
      </c>
      <c r="BP14" s="373" t="s">
        <v>419</v>
      </c>
      <c r="BQ14" s="373" t="s">
        <v>419</v>
      </c>
      <c r="BR14" s="373" t="s">
        <v>419</v>
      </c>
      <c r="BS14" s="373" t="s">
        <v>419</v>
      </c>
      <c r="BT14" s="372" t="s">
        <v>419</v>
      </c>
      <c r="BU14" s="373" t="s">
        <v>419</v>
      </c>
      <c r="BV14" s="373" t="s">
        <v>419</v>
      </c>
      <c r="BW14" s="373" t="s">
        <v>419</v>
      </c>
      <c r="BX14" s="374" t="s">
        <v>419</v>
      </c>
    </row>
    <row r="15" spans="1:76" x14ac:dyDescent="0.25">
      <c r="A15" s="354" t="s">
        <v>155</v>
      </c>
      <c r="B15" s="372">
        <v>44.75</v>
      </c>
      <c r="C15" s="373">
        <v>28.86</v>
      </c>
      <c r="D15" s="373">
        <v>44.45</v>
      </c>
      <c r="E15" s="373">
        <v>31.6</v>
      </c>
      <c r="F15" s="373">
        <v>43.66</v>
      </c>
      <c r="G15" s="372">
        <v>23.49</v>
      </c>
      <c r="H15" s="373">
        <v>20.8</v>
      </c>
      <c r="I15" s="373">
        <v>19.2</v>
      </c>
      <c r="J15" s="373">
        <v>20.53</v>
      </c>
      <c r="K15" s="374">
        <v>19.36</v>
      </c>
      <c r="L15" s="373">
        <v>120</v>
      </c>
      <c r="M15" s="373">
        <v>100.8</v>
      </c>
      <c r="N15" s="373">
        <v>100.8</v>
      </c>
      <c r="O15" s="373">
        <v>100.8</v>
      </c>
      <c r="P15" s="373">
        <v>100.8</v>
      </c>
      <c r="Q15" s="372">
        <v>70.36</v>
      </c>
      <c r="R15" s="373">
        <v>60.57</v>
      </c>
      <c r="S15" s="373">
        <v>53.33</v>
      </c>
      <c r="T15" s="373">
        <v>61.67</v>
      </c>
      <c r="U15" s="374">
        <v>57.7</v>
      </c>
      <c r="V15" s="373">
        <v>89.93</v>
      </c>
      <c r="W15" s="373">
        <v>89.25</v>
      </c>
      <c r="X15" s="373">
        <v>70.77</v>
      </c>
      <c r="Y15" s="373">
        <v>73.55</v>
      </c>
      <c r="Z15" s="373">
        <v>60.72</v>
      </c>
      <c r="AA15" s="372">
        <v>15.2</v>
      </c>
      <c r="AB15" s="373">
        <v>21.66</v>
      </c>
      <c r="AC15" s="373">
        <v>14.41</v>
      </c>
      <c r="AD15" s="373">
        <v>20.76</v>
      </c>
      <c r="AE15" s="373">
        <v>19.28</v>
      </c>
      <c r="AF15" s="393" t="s">
        <v>419</v>
      </c>
      <c r="AG15" s="384" t="s">
        <v>419</v>
      </c>
      <c r="AH15" s="384" t="s">
        <v>419</v>
      </c>
      <c r="AI15" s="384" t="s">
        <v>419</v>
      </c>
      <c r="AJ15" s="388" t="s">
        <v>419</v>
      </c>
      <c r="AK15" s="373">
        <v>1852.64</v>
      </c>
      <c r="AL15" s="373">
        <v>1863.37</v>
      </c>
      <c r="AM15" s="373">
        <v>1439.81</v>
      </c>
      <c r="AN15" s="373">
        <v>1799.78</v>
      </c>
      <c r="AO15" s="373">
        <v>1621.64</v>
      </c>
      <c r="AP15" s="372">
        <v>1949.37</v>
      </c>
      <c r="AQ15" s="373">
        <v>1699.02</v>
      </c>
      <c r="AR15" s="373">
        <v>1522.46</v>
      </c>
      <c r="AS15" s="373">
        <v>1771.84</v>
      </c>
      <c r="AT15" s="374">
        <v>1757.49</v>
      </c>
      <c r="AU15" s="373">
        <v>2171.14</v>
      </c>
      <c r="AV15" s="373">
        <v>1916.64</v>
      </c>
      <c r="AW15" s="373">
        <v>1504.49</v>
      </c>
      <c r="AX15" s="373">
        <v>1741.11</v>
      </c>
      <c r="AY15" s="373">
        <v>1861.29</v>
      </c>
      <c r="AZ15" s="372">
        <v>971.2</v>
      </c>
      <c r="BA15" s="373">
        <v>1355.89</v>
      </c>
      <c r="BB15" s="373">
        <v>971.2</v>
      </c>
      <c r="BC15" s="373">
        <v>1138.1600000000001</v>
      </c>
      <c r="BD15" s="374">
        <v>964.48</v>
      </c>
      <c r="BE15" s="373">
        <v>653.74</v>
      </c>
      <c r="BF15" s="373">
        <v>900</v>
      </c>
      <c r="BG15" s="373">
        <v>609.6</v>
      </c>
      <c r="BH15" s="373">
        <v>997</v>
      </c>
      <c r="BI15" s="373">
        <v>1039</v>
      </c>
      <c r="BJ15" s="372">
        <v>596.84</v>
      </c>
      <c r="BK15" s="373">
        <v>765.85</v>
      </c>
      <c r="BL15" s="373">
        <v>616.07000000000005</v>
      </c>
      <c r="BM15" s="373">
        <v>472.11</v>
      </c>
      <c r="BN15" s="374">
        <v>413.28</v>
      </c>
      <c r="BO15" s="373">
        <v>963.2</v>
      </c>
      <c r="BP15" s="373">
        <v>1046.58</v>
      </c>
      <c r="BQ15" s="373">
        <v>1237</v>
      </c>
      <c r="BR15" s="373">
        <v>1601.06</v>
      </c>
      <c r="BS15" s="373">
        <v>1502.36</v>
      </c>
      <c r="BT15" s="372">
        <v>1719</v>
      </c>
      <c r="BU15" s="373">
        <v>1476</v>
      </c>
      <c r="BV15" s="373">
        <v>871.2</v>
      </c>
      <c r="BW15" s="373">
        <v>1704</v>
      </c>
      <c r="BX15" s="374">
        <v>1825</v>
      </c>
    </row>
    <row r="16" spans="1:76" x14ac:dyDescent="0.25">
      <c r="A16" s="354" t="s">
        <v>156</v>
      </c>
      <c r="B16" s="372">
        <v>45.09</v>
      </c>
      <c r="C16" s="373">
        <v>36.799999999999997</v>
      </c>
      <c r="D16" s="373">
        <v>39.799999999999997</v>
      </c>
      <c r="E16" s="373">
        <v>31.21</v>
      </c>
      <c r="F16" s="373">
        <v>45.97</v>
      </c>
      <c r="G16" s="372">
        <v>33.909999999999997</v>
      </c>
      <c r="H16" s="373">
        <v>20.47</v>
      </c>
      <c r="I16" s="373">
        <v>19.2</v>
      </c>
      <c r="J16" s="373">
        <v>20</v>
      </c>
      <c r="K16" s="374">
        <v>28.83</v>
      </c>
      <c r="L16" s="373">
        <v>122.12</v>
      </c>
      <c r="M16" s="373">
        <v>76.16</v>
      </c>
      <c r="N16" s="373">
        <v>71.48</v>
      </c>
      <c r="O16" s="373">
        <v>76.819999999999993</v>
      </c>
      <c r="P16" s="373">
        <v>113.45</v>
      </c>
      <c r="Q16" s="372">
        <v>61.15</v>
      </c>
      <c r="R16" s="373">
        <v>50.96</v>
      </c>
      <c r="S16" s="373">
        <v>37.6</v>
      </c>
      <c r="T16" s="373">
        <v>52.43</v>
      </c>
      <c r="U16" s="374">
        <v>49.57</v>
      </c>
      <c r="V16" s="373">
        <v>68.650000000000006</v>
      </c>
      <c r="W16" s="373">
        <v>78.55</v>
      </c>
      <c r="X16" s="373">
        <v>48</v>
      </c>
      <c r="Y16" s="373">
        <v>76</v>
      </c>
      <c r="Z16" s="373">
        <v>60.72</v>
      </c>
      <c r="AA16" s="372">
        <v>18</v>
      </c>
      <c r="AB16" s="373">
        <v>22</v>
      </c>
      <c r="AC16" s="373">
        <v>13.6</v>
      </c>
      <c r="AD16" s="373">
        <v>15.82</v>
      </c>
      <c r="AE16" s="373">
        <v>14.7</v>
      </c>
      <c r="AF16" s="393">
        <v>63</v>
      </c>
      <c r="AG16" s="384">
        <v>31</v>
      </c>
      <c r="AH16" s="384">
        <v>23</v>
      </c>
      <c r="AI16" s="384">
        <v>35</v>
      </c>
      <c r="AJ16" s="388">
        <v>56</v>
      </c>
      <c r="AK16" s="373">
        <v>1998.83</v>
      </c>
      <c r="AL16" s="373">
        <v>1733.72</v>
      </c>
      <c r="AM16" s="373">
        <v>1281.04</v>
      </c>
      <c r="AN16" s="373">
        <v>1588.56</v>
      </c>
      <c r="AO16" s="373">
        <v>1705.43</v>
      </c>
      <c r="AP16" s="372">
        <v>1568.18</v>
      </c>
      <c r="AQ16" s="373">
        <v>2056.54</v>
      </c>
      <c r="AR16" s="373">
        <v>1669.48</v>
      </c>
      <c r="AS16" s="373">
        <v>1736.8</v>
      </c>
      <c r="AT16" s="374">
        <v>2084.54</v>
      </c>
      <c r="AU16" s="373">
        <v>2778.96</v>
      </c>
      <c r="AV16" s="373">
        <v>2224.62</v>
      </c>
      <c r="AW16" s="373">
        <v>1534.93</v>
      </c>
      <c r="AX16" s="373">
        <v>2729.37</v>
      </c>
      <c r="AY16" s="373">
        <v>2104.91</v>
      </c>
      <c r="AZ16" s="372">
        <v>1396</v>
      </c>
      <c r="BA16" s="373">
        <v>1544</v>
      </c>
      <c r="BB16" s="373">
        <v>866</v>
      </c>
      <c r="BC16" s="373">
        <v>1463</v>
      </c>
      <c r="BD16" s="374">
        <v>1134</v>
      </c>
      <c r="BE16" s="373">
        <v>753</v>
      </c>
      <c r="BF16" s="373">
        <v>952</v>
      </c>
      <c r="BG16" s="373">
        <v>611.20000000000005</v>
      </c>
      <c r="BH16" s="373">
        <v>1003</v>
      </c>
      <c r="BI16" s="373">
        <v>998</v>
      </c>
      <c r="BJ16" s="372">
        <v>568</v>
      </c>
      <c r="BK16" s="373">
        <v>613</v>
      </c>
      <c r="BL16" s="373">
        <v>548</v>
      </c>
      <c r="BM16" s="373">
        <v>570.4</v>
      </c>
      <c r="BN16" s="374">
        <v>570.4</v>
      </c>
      <c r="BO16" s="373">
        <v>772</v>
      </c>
      <c r="BP16" s="373">
        <v>1608</v>
      </c>
      <c r="BQ16" s="373">
        <v>1262</v>
      </c>
      <c r="BR16" s="373">
        <v>2094</v>
      </c>
      <c r="BS16" s="373">
        <v>1595</v>
      </c>
      <c r="BT16" s="372">
        <v>1719</v>
      </c>
      <c r="BU16" s="373">
        <v>1714</v>
      </c>
      <c r="BV16" s="373">
        <v>850</v>
      </c>
      <c r="BW16" s="373">
        <v>2671</v>
      </c>
      <c r="BX16" s="374">
        <v>2064</v>
      </c>
    </row>
    <row r="17" spans="1:76" x14ac:dyDescent="0.25">
      <c r="A17" s="354" t="s">
        <v>157</v>
      </c>
      <c r="B17" s="372">
        <v>57.36</v>
      </c>
      <c r="C17" s="373">
        <v>55.92</v>
      </c>
      <c r="D17" s="373">
        <v>52.78</v>
      </c>
      <c r="E17" s="373">
        <v>40.43</v>
      </c>
      <c r="F17" s="373">
        <v>51.19</v>
      </c>
      <c r="G17" s="372">
        <v>34.82</v>
      </c>
      <c r="H17" s="373">
        <v>34.19</v>
      </c>
      <c r="I17" s="373">
        <v>27.52</v>
      </c>
      <c r="J17" s="373">
        <v>34.380000000000003</v>
      </c>
      <c r="K17" s="374">
        <v>37.49</v>
      </c>
      <c r="L17" s="373">
        <v>160.88999999999999</v>
      </c>
      <c r="M17" s="373">
        <v>134.41</v>
      </c>
      <c r="N17" s="373">
        <v>106.8</v>
      </c>
      <c r="O17" s="373">
        <v>148.06</v>
      </c>
      <c r="P17" s="373">
        <v>152.44</v>
      </c>
      <c r="Q17" s="372">
        <v>87.07</v>
      </c>
      <c r="R17" s="373">
        <v>60.15</v>
      </c>
      <c r="S17" s="373">
        <v>59.4</v>
      </c>
      <c r="T17" s="373">
        <v>68.739999999999995</v>
      </c>
      <c r="U17" s="374">
        <v>73.45</v>
      </c>
      <c r="V17" s="373">
        <v>77.739999999999995</v>
      </c>
      <c r="W17" s="373">
        <v>80.180000000000007</v>
      </c>
      <c r="X17" s="373">
        <v>51.2</v>
      </c>
      <c r="Y17" s="373">
        <v>61.3</v>
      </c>
      <c r="Z17" s="373">
        <v>64.540000000000006</v>
      </c>
      <c r="AA17" s="372">
        <v>14.4</v>
      </c>
      <c r="AB17" s="373">
        <v>20</v>
      </c>
      <c r="AC17" s="373">
        <v>12</v>
      </c>
      <c r="AD17" s="373">
        <v>28</v>
      </c>
      <c r="AE17" s="373">
        <v>14</v>
      </c>
      <c r="AF17" s="393">
        <v>80</v>
      </c>
      <c r="AG17" s="384">
        <v>54</v>
      </c>
      <c r="AH17" s="384">
        <v>29</v>
      </c>
      <c r="AI17" s="384">
        <v>67</v>
      </c>
      <c r="AJ17" s="388">
        <v>75</v>
      </c>
      <c r="AK17" s="373">
        <v>1535.59</v>
      </c>
      <c r="AL17" s="373">
        <v>2114.4499999999998</v>
      </c>
      <c r="AM17" s="373">
        <v>1427.56</v>
      </c>
      <c r="AN17" s="373">
        <v>2150.0700000000002</v>
      </c>
      <c r="AO17" s="373">
        <v>1278.98</v>
      </c>
      <c r="AP17" s="372">
        <v>1721.64</v>
      </c>
      <c r="AQ17" s="373">
        <v>2022.57</v>
      </c>
      <c r="AR17" s="373">
        <v>1469.34</v>
      </c>
      <c r="AS17" s="373">
        <v>2226.39</v>
      </c>
      <c r="AT17" s="374">
        <v>2044.99</v>
      </c>
      <c r="AU17" s="373">
        <v>2555.7800000000002</v>
      </c>
      <c r="AV17" s="373">
        <v>1470.4</v>
      </c>
      <c r="AW17" s="373">
        <v>1470.4</v>
      </c>
      <c r="AX17" s="373">
        <v>1853</v>
      </c>
      <c r="AY17" s="373">
        <v>2047.27</v>
      </c>
      <c r="AZ17" s="372" t="s">
        <v>419</v>
      </c>
      <c r="BA17" s="373" t="s">
        <v>419</v>
      </c>
      <c r="BB17" s="373" t="s">
        <v>419</v>
      </c>
      <c r="BC17" s="373" t="s">
        <v>419</v>
      </c>
      <c r="BD17" s="374" t="s">
        <v>419</v>
      </c>
      <c r="BE17" s="373" t="s">
        <v>419</v>
      </c>
      <c r="BF17" s="373" t="s">
        <v>419</v>
      </c>
      <c r="BG17" s="373" t="s">
        <v>419</v>
      </c>
      <c r="BH17" s="373" t="s">
        <v>419</v>
      </c>
      <c r="BI17" s="373" t="s">
        <v>419</v>
      </c>
      <c r="BJ17" s="372" t="s">
        <v>419</v>
      </c>
      <c r="BK17" s="373" t="s">
        <v>419</v>
      </c>
      <c r="BL17" s="373" t="s">
        <v>419</v>
      </c>
      <c r="BM17" s="373" t="s">
        <v>419</v>
      </c>
      <c r="BN17" s="374" t="s">
        <v>419</v>
      </c>
      <c r="BO17" s="373" t="s">
        <v>419</v>
      </c>
      <c r="BP17" s="373" t="s">
        <v>419</v>
      </c>
      <c r="BQ17" s="373" t="s">
        <v>419</v>
      </c>
      <c r="BR17" s="373" t="s">
        <v>419</v>
      </c>
      <c r="BS17" s="373" t="s">
        <v>419</v>
      </c>
      <c r="BT17" s="372" t="s">
        <v>419</v>
      </c>
      <c r="BU17" s="373" t="s">
        <v>419</v>
      </c>
      <c r="BV17" s="373" t="s">
        <v>419</v>
      </c>
      <c r="BW17" s="373" t="s">
        <v>419</v>
      </c>
      <c r="BX17" s="374" t="s">
        <v>419</v>
      </c>
    </row>
    <row r="18" spans="1:76" x14ac:dyDescent="0.25">
      <c r="A18" s="354" t="s">
        <v>158</v>
      </c>
      <c r="B18" s="372">
        <v>52.15</v>
      </c>
      <c r="C18" s="373">
        <v>45.16</v>
      </c>
      <c r="D18" s="373">
        <v>47.23</v>
      </c>
      <c r="E18" s="373">
        <v>35.36</v>
      </c>
      <c r="F18" s="373">
        <v>50.02</v>
      </c>
      <c r="G18" s="372">
        <v>41.28</v>
      </c>
      <c r="H18" s="373">
        <v>34.69</v>
      </c>
      <c r="I18" s="373">
        <v>29.6</v>
      </c>
      <c r="J18" s="373">
        <v>30.15</v>
      </c>
      <c r="K18" s="374">
        <v>46.65</v>
      </c>
      <c r="L18" s="373">
        <v>141.56</v>
      </c>
      <c r="M18" s="373">
        <v>126.2</v>
      </c>
      <c r="N18" s="373">
        <v>98.8</v>
      </c>
      <c r="O18" s="373">
        <v>111.06</v>
      </c>
      <c r="P18" s="373">
        <v>166.82</v>
      </c>
      <c r="Q18" s="372">
        <v>82.41</v>
      </c>
      <c r="R18" s="373">
        <v>68.739999999999995</v>
      </c>
      <c r="S18" s="373">
        <v>53.92</v>
      </c>
      <c r="T18" s="373">
        <v>82.95</v>
      </c>
      <c r="U18" s="374">
        <v>80.989999999999995</v>
      </c>
      <c r="V18" s="373">
        <v>85.61</v>
      </c>
      <c r="W18" s="373">
        <v>65.12</v>
      </c>
      <c r="X18" s="373">
        <v>58.4</v>
      </c>
      <c r="Y18" s="373">
        <v>82.15</v>
      </c>
      <c r="Z18" s="373">
        <v>92.8</v>
      </c>
      <c r="AA18" s="372">
        <v>20.75</v>
      </c>
      <c r="AB18" s="373">
        <v>18</v>
      </c>
      <c r="AC18" s="373">
        <v>8.8000000000000007</v>
      </c>
      <c r="AD18" s="373">
        <v>14</v>
      </c>
      <c r="AE18" s="373">
        <v>17</v>
      </c>
      <c r="AF18" s="393">
        <v>71</v>
      </c>
      <c r="AG18" s="384">
        <v>50</v>
      </c>
      <c r="AH18" s="384">
        <v>21</v>
      </c>
      <c r="AI18" s="384">
        <v>50</v>
      </c>
      <c r="AJ18" s="388">
        <v>82</v>
      </c>
      <c r="AK18" s="373">
        <v>2040.37</v>
      </c>
      <c r="AL18" s="373">
        <v>1447.94</v>
      </c>
      <c r="AM18" s="373">
        <v>1113.5999999999999</v>
      </c>
      <c r="AN18" s="373">
        <v>1981.07</v>
      </c>
      <c r="AO18" s="373">
        <v>2451.92</v>
      </c>
      <c r="AP18" s="372">
        <v>1497.1</v>
      </c>
      <c r="AQ18" s="373">
        <v>1911.48</v>
      </c>
      <c r="AR18" s="373">
        <v>1646.76</v>
      </c>
      <c r="AS18" s="373">
        <v>2242.36</v>
      </c>
      <c r="AT18" s="374">
        <v>2294.42</v>
      </c>
      <c r="AU18" s="373">
        <v>1919</v>
      </c>
      <c r="AV18" s="373">
        <v>1680.8</v>
      </c>
      <c r="AW18" s="373">
        <v>1680.8</v>
      </c>
      <c r="AX18" s="373">
        <v>2287</v>
      </c>
      <c r="AY18" s="373">
        <v>2884</v>
      </c>
      <c r="AZ18" s="372">
        <v>879.2</v>
      </c>
      <c r="BA18" s="373">
        <v>1042</v>
      </c>
      <c r="BB18" s="373">
        <v>1025.5999999999999</v>
      </c>
      <c r="BC18" s="373">
        <v>1226</v>
      </c>
      <c r="BD18" s="374">
        <v>1554</v>
      </c>
      <c r="BE18" s="373" t="s">
        <v>419</v>
      </c>
      <c r="BF18" s="373" t="s">
        <v>419</v>
      </c>
      <c r="BG18" s="373" t="s">
        <v>419</v>
      </c>
      <c r="BH18" s="373" t="s">
        <v>419</v>
      </c>
      <c r="BI18" s="373" t="s">
        <v>419</v>
      </c>
      <c r="BJ18" s="372" t="s">
        <v>419</v>
      </c>
      <c r="BK18" s="373" t="s">
        <v>419</v>
      </c>
      <c r="BL18" s="373" t="s">
        <v>419</v>
      </c>
      <c r="BM18" s="373" t="s">
        <v>419</v>
      </c>
      <c r="BN18" s="374" t="s">
        <v>419</v>
      </c>
      <c r="BO18" s="373" t="s">
        <v>419</v>
      </c>
      <c r="BP18" s="373" t="s">
        <v>419</v>
      </c>
      <c r="BQ18" s="373" t="s">
        <v>419</v>
      </c>
      <c r="BR18" s="373" t="s">
        <v>419</v>
      </c>
      <c r="BS18" s="373" t="s">
        <v>419</v>
      </c>
      <c r="BT18" s="372" t="s">
        <v>419</v>
      </c>
      <c r="BU18" s="373" t="s">
        <v>419</v>
      </c>
      <c r="BV18" s="373" t="s">
        <v>419</v>
      </c>
      <c r="BW18" s="373" t="s">
        <v>419</v>
      </c>
      <c r="BX18" s="374" t="s">
        <v>419</v>
      </c>
    </row>
    <row r="19" spans="1:76" x14ac:dyDescent="0.25">
      <c r="A19" s="354" t="s">
        <v>159</v>
      </c>
      <c r="B19" s="372">
        <v>55.43</v>
      </c>
      <c r="C19" s="373">
        <v>48.91</v>
      </c>
      <c r="D19" s="373">
        <v>54.32</v>
      </c>
      <c r="E19" s="373">
        <v>43.75</v>
      </c>
      <c r="F19" s="373">
        <v>62.44</v>
      </c>
      <c r="G19" s="372">
        <v>37.97</v>
      </c>
      <c r="H19" s="373">
        <v>34.770000000000003</v>
      </c>
      <c r="I19" s="373">
        <v>29.24</v>
      </c>
      <c r="J19" s="373">
        <v>39.4</v>
      </c>
      <c r="K19" s="374">
        <v>41.52</v>
      </c>
      <c r="L19" s="373">
        <v>157.88</v>
      </c>
      <c r="M19" s="373">
        <v>141.16</v>
      </c>
      <c r="N19" s="373">
        <v>115</v>
      </c>
      <c r="O19" s="373">
        <v>165.12</v>
      </c>
      <c r="P19" s="373">
        <v>171.65</v>
      </c>
      <c r="Q19" s="372">
        <v>82.8</v>
      </c>
      <c r="R19" s="373">
        <v>71.84</v>
      </c>
      <c r="S19" s="373">
        <v>56.2</v>
      </c>
      <c r="T19" s="373">
        <v>73.760000000000005</v>
      </c>
      <c r="U19" s="374">
        <v>66.760000000000005</v>
      </c>
      <c r="V19" s="373">
        <v>75.069999999999993</v>
      </c>
      <c r="W19" s="373">
        <v>114.22</v>
      </c>
      <c r="X19" s="373">
        <v>63.2</v>
      </c>
      <c r="Y19" s="373">
        <v>79.400000000000006</v>
      </c>
      <c r="Z19" s="373">
        <v>93.31</v>
      </c>
      <c r="AA19" s="372">
        <v>15.2</v>
      </c>
      <c r="AB19" s="373">
        <v>15.2</v>
      </c>
      <c r="AC19" s="373">
        <v>14.4</v>
      </c>
      <c r="AD19" s="373">
        <v>31</v>
      </c>
      <c r="AE19" s="373">
        <v>14.4</v>
      </c>
      <c r="AF19" s="316" t="s">
        <v>419</v>
      </c>
      <c r="AG19" s="313" t="s">
        <v>419</v>
      </c>
      <c r="AH19" s="313" t="s">
        <v>419</v>
      </c>
      <c r="AI19" s="313" t="s">
        <v>419</v>
      </c>
      <c r="AJ19" s="317" t="s">
        <v>419</v>
      </c>
      <c r="AK19" s="373">
        <v>1840.12</v>
      </c>
      <c r="AL19" s="373">
        <v>1902.45</v>
      </c>
      <c r="AM19" s="373">
        <v>1289.96</v>
      </c>
      <c r="AN19" s="373">
        <v>1779.07</v>
      </c>
      <c r="AO19" s="373">
        <v>1505.38</v>
      </c>
      <c r="AP19" s="372">
        <v>1931.67</v>
      </c>
      <c r="AQ19" s="373">
        <v>2301.12</v>
      </c>
      <c r="AR19" s="373">
        <v>2158.3200000000002</v>
      </c>
      <c r="AS19" s="373">
        <v>2705.17</v>
      </c>
      <c r="AT19" s="374">
        <v>2090.41</v>
      </c>
      <c r="AU19" s="373">
        <v>1913.23</v>
      </c>
      <c r="AV19" s="373">
        <v>1873.6</v>
      </c>
      <c r="AW19" s="373">
        <v>1922.4</v>
      </c>
      <c r="AX19" s="373">
        <v>1899</v>
      </c>
      <c r="AY19" s="373">
        <v>2047</v>
      </c>
      <c r="AZ19" s="372">
        <v>1070.4000000000001</v>
      </c>
      <c r="BA19" s="373">
        <v>1070.4000000000001</v>
      </c>
      <c r="BB19" s="373">
        <v>1070.4000000000001</v>
      </c>
      <c r="BC19" s="373">
        <v>1070.4000000000001</v>
      </c>
      <c r="BD19" s="374">
        <v>1103</v>
      </c>
      <c r="BE19" s="373" t="s">
        <v>419</v>
      </c>
      <c r="BF19" s="373" t="s">
        <v>419</v>
      </c>
      <c r="BG19" s="373" t="s">
        <v>419</v>
      </c>
      <c r="BH19" s="373" t="s">
        <v>419</v>
      </c>
      <c r="BI19" s="373" t="s">
        <v>419</v>
      </c>
      <c r="BJ19" s="372" t="s">
        <v>419</v>
      </c>
      <c r="BK19" s="373" t="s">
        <v>419</v>
      </c>
      <c r="BL19" s="373" t="s">
        <v>419</v>
      </c>
      <c r="BM19" s="373" t="s">
        <v>419</v>
      </c>
      <c r="BN19" s="374" t="s">
        <v>419</v>
      </c>
      <c r="BO19" s="373" t="s">
        <v>419</v>
      </c>
      <c r="BP19" s="373" t="s">
        <v>419</v>
      </c>
      <c r="BQ19" s="373" t="s">
        <v>419</v>
      </c>
      <c r="BR19" s="373" t="s">
        <v>419</v>
      </c>
      <c r="BS19" s="373" t="s">
        <v>419</v>
      </c>
      <c r="BT19" s="372" t="s">
        <v>419</v>
      </c>
      <c r="BU19" s="373" t="s">
        <v>419</v>
      </c>
      <c r="BV19" s="373" t="s">
        <v>419</v>
      </c>
      <c r="BW19" s="373" t="s">
        <v>419</v>
      </c>
      <c r="BX19" s="374" t="s">
        <v>419</v>
      </c>
    </row>
    <row r="20" spans="1:76" x14ac:dyDescent="0.25">
      <c r="A20" s="354" t="s">
        <v>160</v>
      </c>
      <c r="B20" s="372">
        <v>42.17</v>
      </c>
      <c r="C20" s="373">
        <v>44.77</v>
      </c>
      <c r="D20" s="373">
        <v>48.96</v>
      </c>
      <c r="E20" s="373">
        <v>34.35</v>
      </c>
      <c r="F20" s="373">
        <v>44.31</v>
      </c>
      <c r="G20" s="372">
        <v>33</v>
      </c>
      <c r="H20" s="373">
        <v>15</v>
      </c>
      <c r="I20" s="373">
        <v>15</v>
      </c>
      <c r="J20" s="373">
        <v>20</v>
      </c>
      <c r="K20" s="374">
        <v>31</v>
      </c>
      <c r="L20" s="373">
        <v>103.3</v>
      </c>
      <c r="M20" s="373">
        <v>72.150000000000006</v>
      </c>
      <c r="N20" s="373">
        <v>70.680000000000007</v>
      </c>
      <c r="O20" s="373">
        <v>69.209999999999994</v>
      </c>
      <c r="P20" s="373">
        <v>118.99</v>
      </c>
      <c r="Q20" s="372">
        <v>54</v>
      </c>
      <c r="R20" s="373">
        <v>48</v>
      </c>
      <c r="S20" s="373">
        <v>29.6</v>
      </c>
      <c r="T20" s="373">
        <v>47</v>
      </c>
      <c r="U20" s="374">
        <v>36</v>
      </c>
      <c r="V20" s="373">
        <v>75.06</v>
      </c>
      <c r="W20" s="373">
        <v>64</v>
      </c>
      <c r="X20" s="373">
        <v>51.2</v>
      </c>
      <c r="Y20" s="373">
        <v>74.38</v>
      </c>
      <c r="Z20" s="373">
        <v>94.45</v>
      </c>
      <c r="AA20" s="372">
        <v>20</v>
      </c>
      <c r="AB20" s="373">
        <v>12.67</v>
      </c>
      <c r="AC20" s="373">
        <v>10.4</v>
      </c>
      <c r="AD20" s="373">
        <v>18</v>
      </c>
      <c r="AE20" s="373">
        <v>19</v>
      </c>
      <c r="AF20" s="393">
        <v>52</v>
      </c>
      <c r="AG20" s="384">
        <v>28</v>
      </c>
      <c r="AH20" s="384">
        <v>23.2</v>
      </c>
      <c r="AI20" s="384">
        <v>31</v>
      </c>
      <c r="AJ20" s="388">
        <v>59</v>
      </c>
      <c r="AK20" s="373">
        <v>2285.0700000000002</v>
      </c>
      <c r="AL20" s="373">
        <v>2047.98</v>
      </c>
      <c r="AM20" s="373">
        <v>1078.4000000000001</v>
      </c>
      <c r="AN20" s="373">
        <v>1328.84</v>
      </c>
      <c r="AO20" s="373">
        <v>2590.23</v>
      </c>
      <c r="AP20" s="372">
        <v>1520.12</v>
      </c>
      <c r="AQ20" s="373">
        <v>1912.4</v>
      </c>
      <c r="AR20" s="373">
        <v>1347.08</v>
      </c>
      <c r="AS20" s="373">
        <v>1881.95</v>
      </c>
      <c r="AT20" s="374">
        <v>2541.71</v>
      </c>
      <c r="AU20" s="373">
        <v>2768.78</v>
      </c>
      <c r="AV20" s="373">
        <v>2179.14</v>
      </c>
      <c r="AW20" s="373">
        <v>1668.8</v>
      </c>
      <c r="AX20" s="373">
        <v>1757.6</v>
      </c>
      <c r="AY20" s="373">
        <v>3180.53</v>
      </c>
      <c r="AZ20" s="372">
        <v>1268</v>
      </c>
      <c r="BA20" s="373">
        <v>1512</v>
      </c>
      <c r="BB20" s="373">
        <v>1268</v>
      </c>
      <c r="BC20" s="373">
        <v>1272.22</v>
      </c>
      <c r="BD20" s="374">
        <v>1218.8399999999999</v>
      </c>
      <c r="BE20" s="373">
        <v>729</v>
      </c>
      <c r="BF20" s="373">
        <v>999</v>
      </c>
      <c r="BG20" s="373">
        <v>611.20000000000005</v>
      </c>
      <c r="BH20" s="373">
        <v>903</v>
      </c>
      <c r="BI20" s="373">
        <v>869</v>
      </c>
      <c r="BJ20" s="372">
        <v>553</v>
      </c>
      <c r="BK20" s="373">
        <v>772</v>
      </c>
      <c r="BL20" s="373">
        <v>518.4</v>
      </c>
      <c r="BM20" s="373">
        <v>544</v>
      </c>
      <c r="BN20" s="374">
        <v>859</v>
      </c>
      <c r="BO20" s="373">
        <v>1201.5999999999999</v>
      </c>
      <c r="BP20" s="373">
        <v>1575</v>
      </c>
      <c r="BQ20" s="373">
        <v>1201.5999999999999</v>
      </c>
      <c r="BR20" s="373">
        <v>1232</v>
      </c>
      <c r="BS20" s="373">
        <v>2410</v>
      </c>
      <c r="BT20" s="372">
        <v>1719</v>
      </c>
      <c r="BU20" s="373">
        <v>1679</v>
      </c>
      <c r="BV20" s="373">
        <v>1068</v>
      </c>
      <c r="BW20" s="373">
        <v>1572</v>
      </c>
      <c r="BX20" s="374">
        <v>3119</v>
      </c>
    </row>
    <row r="21" spans="1:76" x14ac:dyDescent="0.25">
      <c r="A21" s="354" t="s">
        <v>161</v>
      </c>
      <c r="B21" s="372">
        <v>63.5</v>
      </c>
      <c r="C21" s="373">
        <v>56.39</v>
      </c>
      <c r="D21" s="373">
        <v>54.41</v>
      </c>
      <c r="E21" s="373">
        <v>49.5</v>
      </c>
      <c r="F21" s="373">
        <v>63.75</v>
      </c>
      <c r="G21" s="372">
        <v>36.369999999999997</v>
      </c>
      <c r="H21" s="373">
        <v>34.46</v>
      </c>
      <c r="I21" s="373">
        <v>33.67</v>
      </c>
      <c r="J21" s="373">
        <v>39.090000000000003</v>
      </c>
      <c r="K21" s="374">
        <v>36.4</v>
      </c>
      <c r="L21" s="373">
        <v>158.6</v>
      </c>
      <c r="M21" s="373">
        <v>151.53</v>
      </c>
      <c r="N21" s="373">
        <v>147.84</v>
      </c>
      <c r="O21" s="373">
        <v>161.34</v>
      </c>
      <c r="P21" s="373">
        <v>155.9</v>
      </c>
      <c r="Q21" s="372">
        <v>71.16</v>
      </c>
      <c r="R21" s="373">
        <v>61.96</v>
      </c>
      <c r="S21" s="373">
        <v>56.24</v>
      </c>
      <c r="T21" s="373">
        <v>79.98</v>
      </c>
      <c r="U21" s="374">
        <v>79.38</v>
      </c>
      <c r="V21" s="373">
        <v>89</v>
      </c>
      <c r="W21" s="373">
        <v>91</v>
      </c>
      <c r="X21" s="373">
        <v>78.400000000000006</v>
      </c>
      <c r="Y21" s="373">
        <v>94</v>
      </c>
      <c r="Z21" s="373">
        <v>109</v>
      </c>
      <c r="AA21" s="372">
        <v>21</v>
      </c>
      <c r="AB21" s="373">
        <v>29</v>
      </c>
      <c r="AC21" s="373">
        <v>16.8</v>
      </c>
      <c r="AD21" s="373">
        <v>28</v>
      </c>
      <c r="AE21" s="373">
        <v>18.399999999999999</v>
      </c>
      <c r="AF21" s="393" t="s">
        <v>419</v>
      </c>
      <c r="AG21" s="384" t="s">
        <v>419</v>
      </c>
      <c r="AH21" s="384" t="s">
        <v>419</v>
      </c>
      <c r="AI21" s="384" t="s">
        <v>419</v>
      </c>
      <c r="AJ21" s="388" t="s">
        <v>419</v>
      </c>
      <c r="AK21" s="373">
        <v>1900.4</v>
      </c>
      <c r="AL21" s="373">
        <v>1337.93</v>
      </c>
      <c r="AM21" s="373">
        <v>1316.84</v>
      </c>
      <c r="AN21" s="373">
        <v>2140.2800000000002</v>
      </c>
      <c r="AO21" s="373">
        <v>1986.1</v>
      </c>
      <c r="AP21" s="372">
        <v>1669.19</v>
      </c>
      <c r="AQ21" s="373">
        <v>1956.12</v>
      </c>
      <c r="AR21" s="373">
        <v>2056.0700000000002</v>
      </c>
      <c r="AS21" s="373">
        <v>2179.34</v>
      </c>
      <c r="AT21" s="374">
        <v>2093.92</v>
      </c>
      <c r="AU21" s="373">
        <v>2728</v>
      </c>
      <c r="AV21" s="373">
        <v>2155</v>
      </c>
      <c r="AW21" s="373">
        <v>1807.2</v>
      </c>
      <c r="AX21" s="373">
        <v>3284</v>
      </c>
      <c r="AY21" s="373">
        <v>3424</v>
      </c>
      <c r="AZ21" s="372">
        <v>1231</v>
      </c>
      <c r="BA21" s="373">
        <v>1496</v>
      </c>
      <c r="BB21" s="373">
        <v>930.4</v>
      </c>
      <c r="BC21" s="373">
        <v>1760</v>
      </c>
      <c r="BD21" s="374">
        <v>1845</v>
      </c>
      <c r="BE21" s="373" t="s">
        <v>419</v>
      </c>
      <c r="BF21" s="373" t="s">
        <v>419</v>
      </c>
      <c r="BG21" s="373" t="s">
        <v>419</v>
      </c>
      <c r="BH21" s="373" t="s">
        <v>419</v>
      </c>
      <c r="BI21" s="373" t="s">
        <v>419</v>
      </c>
      <c r="BJ21" s="372">
        <v>615.20000000000005</v>
      </c>
      <c r="BK21" s="373">
        <v>615.20000000000005</v>
      </c>
      <c r="BL21" s="373">
        <v>615.20000000000005</v>
      </c>
      <c r="BM21" s="373">
        <v>615.20000000000005</v>
      </c>
      <c r="BN21" s="374">
        <v>640</v>
      </c>
      <c r="BO21" s="373" t="s">
        <v>419</v>
      </c>
      <c r="BP21" s="373" t="s">
        <v>419</v>
      </c>
      <c r="BQ21" s="373" t="s">
        <v>419</v>
      </c>
      <c r="BR21" s="373" t="s">
        <v>419</v>
      </c>
      <c r="BS21" s="373" t="s">
        <v>419</v>
      </c>
      <c r="BT21" s="372" t="s">
        <v>419</v>
      </c>
      <c r="BU21" s="373" t="s">
        <v>419</v>
      </c>
      <c r="BV21" s="373" t="s">
        <v>419</v>
      </c>
      <c r="BW21" s="373" t="s">
        <v>419</v>
      </c>
      <c r="BX21" s="374" t="s">
        <v>419</v>
      </c>
    </row>
    <row r="22" spans="1:76" x14ac:dyDescent="0.25">
      <c r="A22" s="354" t="s">
        <v>162</v>
      </c>
      <c r="B22" s="372">
        <v>39.380000000000003</v>
      </c>
      <c r="C22" s="373">
        <v>33.630000000000003</v>
      </c>
      <c r="D22" s="373">
        <v>36.46</v>
      </c>
      <c r="E22" s="373">
        <v>26.97</v>
      </c>
      <c r="F22" s="373">
        <v>45.15</v>
      </c>
      <c r="G22" s="372">
        <v>37.6</v>
      </c>
      <c r="H22" s="373">
        <v>19.13</v>
      </c>
      <c r="I22" s="373">
        <v>19.2</v>
      </c>
      <c r="J22" s="373">
        <v>22.33</v>
      </c>
      <c r="K22" s="374">
        <v>40.76</v>
      </c>
      <c r="L22" s="373">
        <v>114.16</v>
      </c>
      <c r="M22" s="373">
        <v>73.5</v>
      </c>
      <c r="N22" s="373">
        <v>71.92</v>
      </c>
      <c r="O22" s="373">
        <v>72.349999999999994</v>
      </c>
      <c r="P22" s="373">
        <v>133.68</v>
      </c>
      <c r="Q22" s="372">
        <v>61</v>
      </c>
      <c r="R22" s="373">
        <v>43.99</v>
      </c>
      <c r="S22" s="373">
        <v>32.799999999999997</v>
      </c>
      <c r="T22" s="373">
        <v>61.66</v>
      </c>
      <c r="U22" s="374">
        <v>61.63</v>
      </c>
      <c r="V22" s="373">
        <v>76.14</v>
      </c>
      <c r="W22" s="373">
        <v>56.82</v>
      </c>
      <c r="X22" s="373">
        <v>43.2</v>
      </c>
      <c r="Y22" s="373">
        <v>77.459999999999994</v>
      </c>
      <c r="Z22" s="373">
        <v>73.55</v>
      </c>
      <c r="AA22" s="372">
        <v>18.37</v>
      </c>
      <c r="AB22" s="373">
        <v>23.03</v>
      </c>
      <c r="AC22" s="373">
        <v>12.8</v>
      </c>
      <c r="AD22" s="373">
        <v>16.48</v>
      </c>
      <c r="AE22" s="373">
        <v>23.2</v>
      </c>
      <c r="AF22" s="393">
        <v>57</v>
      </c>
      <c r="AG22" s="384">
        <v>24</v>
      </c>
      <c r="AH22" s="384">
        <v>20.8</v>
      </c>
      <c r="AI22" s="384">
        <v>33</v>
      </c>
      <c r="AJ22" s="388">
        <v>66</v>
      </c>
      <c r="AK22" s="373">
        <v>1709.58</v>
      </c>
      <c r="AL22" s="373">
        <v>1715.82</v>
      </c>
      <c r="AM22" s="373">
        <v>1062.48</v>
      </c>
      <c r="AN22" s="373">
        <v>1801.29</v>
      </c>
      <c r="AO22" s="373">
        <v>2235.52</v>
      </c>
      <c r="AP22" s="372">
        <v>1640.49</v>
      </c>
      <c r="AQ22" s="373">
        <v>1572.16</v>
      </c>
      <c r="AR22" s="373">
        <v>1423.23</v>
      </c>
      <c r="AS22" s="373">
        <v>1681.03</v>
      </c>
      <c r="AT22" s="374">
        <v>2020.7</v>
      </c>
      <c r="AU22" s="373">
        <v>2288</v>
      </c>
      <c r="AV22" s="373">
        <v>1777</v>
      </c>
      <c r="AW22" s="373">
        <v>1276.8</v>
      </c>
      <c r="AX22" s="373">
        <v>2071</v>
      </c>
      <c r="AY22" s="373">
        <v>3929</v>
      </c>
      <c r="AZ22" s="372">
        <v>732</v>
      </c>
      <c r="BA22" s="373">
        <v>1233</v>
      </c>
      <c r="BB22" s="373">
        <v>709.6</v>
      </c>
      <c r="BC22" s="373">
        <v>1110</v>
      </c>
      <c r="BD22" s="374">
        <v>2117</v>
      </c>
      <c r="BE22" s="373">
        <v>609.6</v>
      </c>
      <c r="BF22" s="373">
        <v>1200</v>
      </c>
      <c r="BG22" s="373">
        <v>854</v>
      </c>
      <c r="BH22" s="373">
        <v>992</v>
      </c>
      <c r="BI22" s="373">
        <v>1049</v>
      </c>
      <c r="BJ22" s="372" t="s">
        <v>419</v>
      </c>
      <c r="BK22" s="373" t="s">
        <v>419</v>
      </c>
      <c r="BL22" s="373" t="s">
        <v>419</v>
      </c>
      <c r="BM22" s="373" t="s">
        <v>419</v>
      </c>
      <c r="BN22" s="374" t="s">
        <v>419</v>
      </c>
      <c r="BO22" s="373">
        <v>1032</v>
      </c>
      <c r="BP22" s="373">
        <v>1284</v>
      </c>
      <c r="BQ22" s="373">
        <v>1032</v>
      </c>
      <c r="BR22" s="373">
        <v>1589</v>
      </c>
      <c r="BS22" s="373">
        <v>2977</v>
      </c>
      <c r="BT22" s="372">
        <v>1719</v>
      </c>
      <c r="BU22" s="373">
        <v>1369</v>
      </c>
      <c r="BV22" s="373">
        <v>674</v>
      </c>
      <c r="BW22" s="373">
        <v>2026</v>
      </c>
      <c r="BX22" s="374">
        <v>3853</v>
      </c>
    </row>
    <row r="23" spans="1:76" x14ac:dyDescent="0.25">
      <c r="A23" s="354" t="s">
        <v>163</v>
      </c>
      <c r="B23" s="372">
        <v>61.16</v>
      </c>
      <c r="C23" s="373">
        <v>45</v>
      </c>
      <c r="D23" s="373">
        <v>55.26</v>
      </c>
      <c r="E23" s="373">
        <v>46.36</v>
      </c>
      <c r="F23" s="373">
        <v>58.6</v>
      </c>
      <c r="G23" s="372">
        <v>35.479999999999997</v>
      </c>
      <c r="H23" s="373">
        <v>34.520000000000003</v>
      </c>
      <c r="I23" s="373">
        <v>29.64</v>
      </c>
      <c r="J23" s="373">
        <v>37.67</v>
      </c>
      <c r="K23" s="374">
        <v>36.68</v>
      </c>
      <c r="L23" s="373">
        <v>129.71</v>
      </c>
      <c r="M23" s="373">
        <v>154.54</v>
      </c>
      <c r="N23" s="373">
        <v>115.12</v>
      </c>
      <c r="O23" s="373">
        <v>159.46</v>
      </c>
      <c r="P23" s="373">
        <v>164.81</v>
      </c>
      <c r="Q23" s="372">
        <v>55.9</v>
      </c>
      <c r="R23" s="373">
        <v>85.32</v>
      </c>
      <c r="S23" s="373">
        <v>58.6</v>
      </c>
      <c r="T23" s="373">
        <v>82.15</v>
      </c>
      <c r="U23" s="374">
        <v>81.2</v>
      </c>
      <c r="V23" s="373">
        <v>101.33</v>
      </c>
      <c r="W23" s="373">
        <v>80</v>
      </c>
      <c r="X23" s="373">
        <v>52</v>
      </c>
      <c r="Y23" s="373">
        <v>76</v>
      </c>
      <c r="Z23" s="373">
        <v>74.11</v>
      </c>
      <c r="AA23" s="372">
        <v>12.8</v>
      </c>
      <c r="AB23" s="373">
        <v>25</v>
      </c>
      <c r="AC23" s="373">
        <v>13</v>
      </c>
      <c r="AD23" s="373">
        <v>28</v>
      </c>
      <c r="AE23" s="373">
        <v>14</v>
      </c>
      <c r="AF23" s="316" t="s">
        <v>419</v>
      </c>
      <c r="AG23" s="313" t="s">
        <v>419</v>
      </c>
      <c r="AH23" s="313" t="s">
        <v>419</v>
      </c>
      <c r="AI23" s="313" t="s">
        <v>419</v>
      </c>
      <c r="AJ23" s="317" t="s">
        <v>419</v>
      </c>
      <c r="AK23" s="373">
        <v>1581.32</v>
      </c>
      <c r="AL23" s="373">
        <v>1703.87</v>
      </c>
      <c r="AM23" s="373">
        <v>1338.96</v>
      </c>
      <c r="AN23" s="373">
        <v>2126.02</v>
      </c>
      <c r="AO23" s="373">
        <v>1760.68</v>
      </c>
      <c r="AP23" s="372">
        <v>1368.4</v>
      </c>
      <c r="AQ23" s="373">
        <v>1994.3</v>
      </c>
      <c r="AR23" s="373">
        <v>1955.6</v>
      </c>
      <c r="AS23" s="373">
        <v>2466.4299999999998</v>
      </c>
      <c r="AT23" s="374">
        <v>2105.96</v>
      </c>
      <c r="AU23" s="373">
        <v>1552.8</v>
      </c>
      <c r="AV23" s="373">
        <v>1686</v>
      </c>
      <c r="AW23" s="373">
        <v>1613.6</v>
      </c>
      <c r="AX23" s="373">
        <v>1899</v>
      </c>
      <c r="AY23" s="373">
        <v>3126</v>
      </c>
      <c r="AZ23" s="372" t="s">
        <v>419</v>
      </c>
      <c r="BA23" s="373" t="s">
        <v>419</v>
      </c>
      <c r="BB23" s="373" t="s">
        <v>419</v>
      </c>
      <c r="BC23" s="373" t="s">
        <v>419</v>
      </c>
      <c r="BD23" s="374" t="s">
        <v>419</v>
      </c>
      <c r="BE23" s="373" t="s">
        <v>419</v>
      </c>
      <c r="BF23" s="373" t="s">
        <v>419</v>
      </c>
      <c r="BG23" s="373" t="s">
        <v>419</v>
      </c>
      <c r="BH23" s="373" t="s">
        <v>419</v>
      </c>
      <c r="BI23" s="373" t="s">
        <v>419</v>
      </c>
      <c r="BJ23" s="372" t="s">
        <v>419</v>
      </c>
      <c r="BK23" s="373" t="s">
        <v>419</v>
      </c>
      <c r="BL23" s="373" t="s">
        <v>419</v>
      </c>
      <c r="BM23" s="373" t="s">
        <v>419</v>
      </c>
      <c r="BN23" s="374" t="s">
        <v>419</v>
      </c>
      <c r="BO23" s="373" t="s">
        <v>419</v>
      </c>
      <c r="BP23" s="373" t="s">
        <v>419</v>
      </c>
      <c r="BQ23" s="373" t="s">
        <v>419</v>
      </c>
      <c r="BR23" s="373" t="s">
        <v>419</v>
      </c>
      <c r="BS23" s="373" t="s">
        <v>419</v>
      </c>
      <c r="BT23" s="372" t="s">
        <v>419</v>
      </c>
      <c r="BU23" s="373" t="s">
        <v>419</v>
      </c>
      <c r="BV23" s="373" t="s">
        <v>419</v>
      </c>
      <c r="BW23" s="373" t="s">
        <v>419</v>
      </c>
      <c r="BX23" s="374" t="s">
        <v>419</v>
      </c>
    </row>
    <row r="24" spans="1:76" x14ac:dyDescent="0.25">
      <c r="A24" s="354" t="s">
        <v>164</v>
      </c>
      <c r="B24" s="372">
        <v>54</v>
      </c>
      <c r="C24" s="373">
        <v>35.42</v>
      </c>
      <c r="D24" s="373">
        <v>38.369999999999997</v>
      </c>
      <c r="E24" s="373">
        <v>36.19</v>
      </c>
      <c r="F24" s="373">
        <v>52.51</v>
      </c>
      <c r="G24" s="372">
        <v>27.99</v>
      </c>
      <c r="H24" s="373">
        <v>19.2</v>
      </c>
      <c r="I24" s="373">
        <v>26.3</v>
      </c>
      <c r="J24" s="373">
        <v>18.399999999999999</v>
      </c>
      <c r="K24" s="374">
        <v>37.869999999999997</v>
      </c>
      <c r="L24" s="373">
        <v>110.85</v>
      </c>
      <c r="M24" s="373">
        <v>75.849999999999994</v>
      </c>
      <c r="N24" s="373">
        <v>90.77</v>
      </c>
      <c r="O24" s="373">
        <v>72.39</v>
      </c>
      <c r="P24" s="373">
        <v>127.98</v>
      </c>
      <c r="Q24" s="372">
        <v>63.47</v>
      </c>
      <c r="R24" s="373">
        <v>65.239999999999995</v>
      </c>
      <c r="S24" s="373">
        <v>45.52</v>
      </c>
      <c r="T24" s="373">
        <v>78.83</v>
      </c>
      <c r="U24" s="374">
        <v>88.48</v>
      </c>
      <c r="V24" s="373">
        <v>63.21</v>
      </c>
      <c r="W24" s="373">
        <v>41.45</v>
      </c>
      <c r="X24" s="373">
        <v>43.2</v>
      </c>
      <c r="Y24" s="373">
        <v>72.06</v>
      </c>
      <c r="Z24" s="373">
        <v>73.25</v>
      </c>
      <c r="AA24" s="372">
        <v>27.65</v>
      </c>
      <c r="AB24" s="373">
        <v>22.7</v>
      </c>
      <c r="AC24" s="373">
        <v>17.600000000000001</v>
      </c>
      <c r="AD24" s="373">
        <v>21.47</v>
      </c>
      <c r="AE24" s="373">
        <v>32.090000000000003</v>
      </c>
      <c r="AF24" s="393">
        <v>56</v>
      </c>
      <c r="AG24" s="384">
        <v>25</v>
      </c>
      <c r="AH24" s="384">
        <v>33</v>
      </c>
      <c r="AI24" s="384">
        <v>32</v>
      </c>
      <c r="AJ24" s="388">
        <v>63</v>
      </c>
      <c r="AK24" s="373">
        <v>2097.2800000000002</v>
      </c>
      <c r="AL24" s="373">
        <v>1717.71</v>
      </c>
      <c r="AM24" s="373">
        <v>1515.29</v>
      </c>
      <c r="AN24" s="373">
        <v>1787.16</v>
      </c>
      <c r="AO24" s="373">
        <v>2527.27</v>
      </c>
      <c r="AP24" s="372">
        <v>1907.52</v>
      </c>
      <c r="AQ24" s="373">
        <v>1823.86</v>
      </c>
      <c r="AR24" s="373">
        <v>1992.12</v>
      </c>
      <c r="AS24" s="373">
        <v>1758.87</v>
      </c>
      <c r="AT24" s="374">
        <v>2330.4299999999998</v>
      </c>
      <c r="AU24" s="373">
        <v>2370.66</v>
      </c>
      <c r="AV24" s="373">
        <v>1600</v>
      </c>
      <c r="AW24" s="373">
        <v>1600</v>
      </c>
      <c r="AX24" s="373">
        <v>2112.87</v>
      </c>
      <c r="AY24" s="373">
        <v>4337.59</v>
      </c>
      <c r="AZ24" s="372">
        <v>820.8</v>
      </c>
      <c r="BA24" s="373">
        <v>1072</v>
      </c>
      <c r="BB24" s="373">
        <v>976</v>
      </c>
      <c r="BC24" s="373">
        <v>1133</v>
      </c>
      <c r="BD24" s="374">
        <v>2337</v>
      </c>
      <c r="BE24" s="373">
        <v>630.4</v>
      </c>
      <c r="BF24" s="373">
        <v>1139</v>
      </c>
      <c r="BG24" s="373">
        <v>630.4</v>
      </c>
      <c r="BH24" s="373">
        <v>1156</v>
      </c>
      <c r="BI24" s="373">
        <v>980</v>
      </c>
      <c r="BJ24" s="372">
        <v>608</v>
      </c>
      <c r="BK24" s="373">
        <v>612</v>
      </c>
      <c r="BL24" s="373">
        <v>645</v>
      </c>
      <c r="BM24" s="373">
        <v>514</v>
      </c>
      <c r="BN24" s="374">
        <v>826</v>
      </c>
      <c r="BO24" s="373">
        <v>1152</v>
      </c>
      <c r="BP24" s="373">
        <v>1152</v>
      </c>
      <c r="BQ24" s="373">
        <v>1152</v>
      </c>
      <c r="BR24" s="373">
        <v>1621</v>
      </c>
      <c r="BS24" s="373">
        <v>3286</v>
      </c>
      <c r="BT24" s="372">
        <v>2095.27</v>
      </c>
      <c r="BU24" s="373">
        <v>1190</v>
      </c>
      <c r="BV24" s="373">
        <v>1184</v>
      </c>
      <c r="BW24" s="373">
        <v>2067</v>
      </c>
      <c r="BX24" s="374">
        <v>1881.61</v>
      </c>
    </row>
    <row r="25" spans="1:76" x14ac:dyDescent="0.25">
      <c r="A25" s="354" t="s">
        <v>165</v>
      </c>
      <c r="B25" s="372">
        <v>47.19</v>
      </c>
      <c r="C25" s="373">
        <v>35.409999999999997</v>
      </c>
      <c r="D25" s="373">
        <v>31.01</v>
      </c>
      <c r="E25" s="373">
        <v>31.42</v>
      </c>
      <c r="F25" s="373">
        <v>38.01</v>
      </c>
      <c r="G25" s="372">
        <v>38.46</v>
      </c>
      <c r="H25" s="373">
        <v>32.840000000000003</v>
      </c>
      <c r="I25" s="373">
        <v>26.96</v>
      </c>
      <c r="J25" s="373">
        <v>28.82</v>
      </c>
      <c r="K25" s="374">
        <v>38.28</v>
      </c>
      <c r="L25" s="373">
        <v>144.54</v>
      </c>
      <c r="M25" s="373">
        <v>140.81</v>
      </c>
      <c r="N25" s="373">
        <v>100.12</v>
      </c>
      <c r="O25" s="373">
        <v>123.08</v>
      </c>
      <c r="P25" s="373">
        <v>149.71</v>
      </c>
      <c r="Q25" s="372">
        <v>65.86</v>
      </c>
      <c r="R25" s="373">
        <v>52.69</v>
      </c>
      <c r="S25" s="373">
        <v>41.56</v>
      </c>
      <c r="T25" s="373">
        <v>52.48</v>
      </c>
      <c r="U25" s="374">
        <v>49.45</v>
      </c>
      <c r="V25" s="373">
        <v>63.53</v>
      </c>
      <c r="W25" s="373">
        <v>38.380000000000003</v>
      </c>
      <c r="X25" s="373">
        <v>41.6</v>
      </c>
      <c r="Y25" s="373">
        <v>45.38</v>
      </c>
      <c r="Z25" s="373">
        <v>41.6</v>
      </c>
      <c r="AA25" s="372">
        <v>13.86</v>
      </c>
      <c r="AB25" s="373">
        <v>9.6</v>
      </c>
      <c r="AC25" s="373">
        <v>8.8000000000000007</v>
      </c>
      <c r="AD25" s="373">
        <v>10.4</v>
      </c>
      <c r="AE25" s="373">
        <v>9.65</v>
      </c>
      <c r="AF25" s="393">
        <v>70</v>
      </c>
      <c r="AG25" s="384">
        <v>58</v>
      </c>
      <c r="AH25" s="384">
        <v>30</v>
      </c>
      <c r="AI25" s="384">
        <v>57</v>
      </c>
      <c r="AJ25" s="388">
        <v>74</v>
      </c>
      <c r="AK25" s="373">
        <v>1908.61</v>
      </c>
      <c r="AL25" s="373">
        <v>1437.31</v>
      </c>
      <c r="AM25" s="373">
        <v>1147.2</v>
      </c>
      <c r="AN25" s="373">
        <v>1237.26</v>
      </c>
      <c r="AO25" s="373">
        <v>1892.22</v>
      </c>
      <c r="AP25" s="372">
        <v>1764.92</v>
      </c>
      <c r="AQ25" s="373">
        <v>1857.12</v>
      </c>
      <c r="AR25" s="373">
        <v>1120.5999999999999</v>
      </c>
      <c r="AS25" s="373">
        <v>1011.05</v>
      </c>
      <c r="AT25" s="374">
        <v>954.07</v>
      </c>
      <c r="AU25" s="373">
        <v>1933.58</v>
      </c>
      <c r="AV25" s="373">
        <v>1369.6</v>
      </c>
      <c r="AW25" s="373">
        <v>1617.6</v>
      </c>
      <c r="AX25" s="373">
        <v>1596.8</v>
      </c>
      <c r="AY25" s="373">
        <v>2884</v>
      </c>
      <c r="AZ25" s="372">
        <v>688.83</v>
      </c>
      <c r="BA25" s="373">
        <v>552</v>
      </c>
      <c r="BB25" s="373">
        <v>488</v>
      </c>
      <c r="BC25" s="373">
        <v>665</v>
      </c>
      <c r="BD25" s="374">
        <v>603.55999999999995</v>
      </c>
      <c r="BE25" s="373">
        <v>520.79999999999995</v>
      </c>
      <c r="BF25" s="373">
        <v>991</v>
      </c>
      <c r="BG25" s="373">
        <v>594</v>
      </c>
      <c r="BH25" s="373">
        <v>1001</v>
      </c>
      <c r="BI25" s="373">
        <v>1030</v>
      </c>
      <c r="BJ25" s="372" t="s">
        <v>419</v>
      </c>
      <c r="BK25" s="373" t="s">
        <v>419</v>
      </c>
      <c r="BL25" s="373" t="s">
        <v>419</v>
      </c>
      <c r="BM25" s="373" t="s">
        <v>419</v>
      </c>
      <c r="BN25" s="374" t="s">
        <v>419</v>
      </c>
      <c r="BO25" s="373" t="s">
        <v>419</v>
      </c>
      <c r="BP25" s="373" t="s">
        <v>419</v>
      </c>
      <c r="BQ25" s="373" t="s">
        <v>419</v>
      </c>
      <c r="BR25" s="373" t="s">
        <v>419</v>
      </c>
      <c r="BS25" s="373" t="s">
        <v>419</v>
      </c>
      <c r="BT25" s="372">
        <v>1719</v>
      </c>
      <c r="BU25" s="373">
        <v>1154.4000000000001</v>
      </c>
      <c r="BV25" s="373">
        <v>1154.4000000000001</v>
      </c>
      <c r="BW25" s="373">
        <v>1214</v>
      </c>
      <c r="BX25" s="374">
        <v>2829</v>
      </c>
    </row>
    <row r="26" spans="1:76" x14ac:dyDescent="0.25">
      <c r="A26" s="354" t="s">
        <v>166</v>
      </c>
      <c r="B26" s="372">
        <v>60.9</v>
      </c>
      <c r="C26" s="373">
        <v>44.5</v>
      </c>
      <c r="D26" s="373">
        <v>57.97</v>
      </c>
      <c r="E26" s="373">
        <v>46.54</v>
      </c>
      <c r="F26" s="373">
        <v>60.21</v>
      </c>
      <c r="G26" s="372">
        <v>40.31</v>
      </c>
      <c r="H26" s="373">
        <v>44.54</v>
      </c>
      <c r="I26" s="373">
        <v>36.409999999999997</v>
      </c>
      <c r="J26" s="373">
        <v>42.67</v>
      </c>
      <c r="K26" s="374">
        <v>47.37</v>
      </c>
      <c r="L26" s="373">
        <v>166.77</v>
      </c>
      <c r="M26" s="373">
        <v>185.7</v>
      </c>
      <c r="N26" s="373">
        <v>146.28</v>
      </c>
      <c r="O26" s="373">
        <v>177.54</v>
      </c>
      <c r="P26" s="373">
        <v>194.15</v>
      </c>
      <c r="Q26" s="372">
        <v>61.64</v>
      </c>
      <c r="R26" s="373">
        <v>64</v>
      </c>
      <c r="S26" s="373">
        <v>57.04</v>
      </c>
      <c r="T26" s="373">
        <v>74.3</v>
      </c>
      <c r="U26" s="374">
        <v>78.790000000000006</v>
      </c>
      <c r="V26" s="373">
        <v>58.4</v>
      </c>
      <c r="W26" s="373">
        <v>66.92</v>
      </c>
      <c r="X26" s="373">
        <v>63.2</v>
      </c>
      <c r="Y26" s="373">
        <v>62.4</v>
      </c>
      <c r="Z26" s="373">
        <v>61.6</v>
      </c>
      <c r="AA26" s="372">
        <v>14</v>
      </c>
      <c r="AB26" s="373">
        <v>17</v>
      </c>
      <c r="AC26" s="373">
        <v>6.4</v>
      </c>
      <c r="AD26" s="373">
        <v>21</v>
      </c>
      <c r="AE26" s="373">
        <v>14</v>
      </c>
      <c r="AF26" s="393">
        <v>82</v>
      </c>
      <c r="AG26" s="384">
        <v>76</v>
      </c>
      <c r="AH26" s="384">
        <v>53</v>
      </c>
      <c r="AI26" s="384">
        <v>81</v>
      </c>
      <c r="AJ26" s="388">
        <v>96</v>
      </c>
      <c r="AK26" s="373">
        <v>1830</v>
      </c>
      <c r="AL26" s="373">
        <v>1468</v>
      </c>
      <c r="AM26" s="373">
        <v>1027.2</v>
      </c>
      <c r="AN26" s="373">
        <v>1624</v>
      </c>
      <c r="AO26" s="373">
        <v>1880</v>
      </c>
      <c r="AP26" s="372">
        <v>1024.2</v>
      </c>
      <c r="AQ26" s="373">
        <v>1524.88</v>
      </c>
      <c r="AR26" s="373">
        <v>1146.8</v>
      </c>
      <c r="AS26" s="373">
        <v>2286.09</v>
      </c>
      <c r="AT26" s="374">
        <v>2204.6</v>
      </c>
      <c r="AU26" s="373">
        <v>2541</v>
      </c>
      <c r="AV26" s="373">
        <v>1534.4</v>
      </c>
      <c r="AW26" s="373">
        <v>1534.4</v>
      </c>
      <c r="AX26" s="373">
        <v>1899</v>
      </c>
      <c r="AY26" s="373">
        <v>2948</v>
      </c>
      <c r="AZ26" s="372" t="s">
        <v>419</v>
      </c>
      <c r="BA26" s="373" t="s">
        <v>419</v>
      </c>
      <c r="BB26" s="373" t="s">
        <v>419</v>
      </c>
      <c r="BC26" s="373" t="s">
        <v>419</v>
      </c>
      <c r="BD26" s="374" t="s">
        <v>419</v>
      </c>
      <c r="BE26" s="373" t="s">
        <v>419</v>
      </c>
      <c r="BF26" s="373" t="s">
        <v>419</v>
      </c>
      <c r="BG26" s="373" t="s">
        <v>419</v>
      </c>
      <c r="BH26" s="373" t="s">
        <v>419</v>
      </c>
      <c r="BI26" s="373" t="s">
        <v>419</v>
      </c>
      <c r="BJ26" s="372" t="s">
        <v>419</v>
      </c>
      <c r="BK26" s="373" t="s">
        <v>419</v>
      </c>
      <c r="BL26" s="373" t="s">
        <v>419</v>
      </c>
      <c r="BM26" s="373" t="s">
        <v>419</v>
      </c>
      <c r="BN26" s="374" t="s">
        <v>419</v>
      </c>
      <c r="BO26" s="373" t="s">
        <v>419</v>
      </c>
      <c r="BP26" s="373" t="s">
        <v>419</v>
      </c>
      <c r="BQ26" s="373" t="s">
        <v>419</v>
      </c>
      <c r="BR26" s="373" t="s">
        <v>419</v>
      </c>
      <c r="BS26" s="373" t="s">
        <v>419</v>
      </c>
      <c r="BT26" s="372" t="s">
        <v>419</v>
      </c>
      <c r="BU26" s="373" t="s">
        <v>419</v>
      </c>
      <c r="BV26" s="373" t="s">
        <v>419</v>
      </c>
      <c r="BW26" s="373" t="s">
        <v>419</v>
      </c>
      <c r="BX26" s="374" t="s">
        <v>419</v>
      </c>
    </row>
    <row r="27" spans="1:76" x14ac:dyDescent="0.25">
      <c r="A27" s="354" t="s">
        <v>167</v>
      </c>
      <c r="B27" s="372">
        <v>53.32</v>
      </c>
      <c r="C27" s="373">
        <v>45.89</v>
      </c>
      <c r="D27" s="373">
        <v>40.020000000000003</v>
      </c>
      <c r="E27" s="373">
        <v>34.89</v>
      </c>
      <c r="F27" s="373">
        <v>46.58</v>
      </c>
      <c r="G27" s="372">
        <v>36.11</v>
      </c>
      <c r="H27" s="373">
        <v>33.54</v>
      </c>
      <c r="I27" s="373">
        <v>24.8</v>
      </c>
      <c r="J27" s="373">
        <v>27.36</v>
      </c>
      <c r="K27" s="374">
        <v>38.380000000000003</v>
      </c>
      <c r="L27" s="373">
        <v>143.97999999999999</v>
      </c>
      <c r="M27" s="373">
        <v>124.24</v>
      </c>
      <c r="N27" s="373">
        <v>91.64</v>
      </c>
      <c r="O27" s="373">
        <v>107.31</v>
      </c>
      <c r="P27" s="373">
        <v>145.63</v>
      </c>
      <c r="Q27" s="372">
        <v>78.73</v>
      </c>
      <c r="R27" s="373">
        <v>53.35</v>
      </c>
      <c r="S27" s="373">
        <v>52.6</v>
      </c>
      <c r="T27" s="373">
        <v>63.68</v>
      </c>
      <c r="U27" s="374">
        <v>70.73</v>
      </c>
      <c r="V27" s="373">
        <v>108.32</v>
      </c>
      <c r="W27" s="373">
        <v>51.27</v>
      </c>
      <c r="X27" s="373">
        <v>60.8</v>
      </c>
      <c r="Y27" s="373">
        <v>75.63</v>
      </c>
      <c r="Z27" s="373">
        <v>96.1</v>
      </c>
      <c r="AA27" s="372">
        <v>14.63</v>
      </c>
      <c r="AB27" s="373">
        <v>14</v>
      </c>
      <c r="AC27" s="373">
        <v>12</v>
      </c>
      <c r="AD27" s="373">
        <v>12</v>
      </c>
      <c r="AE27" s="373">
        <v>13.69</v>
      </c>
      <c r="AF27" s="393">
        <v>73</v>
      </c>
      <c r="AG27" s="384">
        <v>50</v>
      </c>
      <c r="AH27" s="384">
        <v>24</v>
      </c>
      <c r="AI27" s="384">
        <v>49</v>
      </c>
      <c r="AJ27" s="388">
        <v>72</v>
      </c>
      <c r="AK27" s="373">
        <v>1968.49</v>
      </c>
      <c r="AL27" s="373">
        <v>1201.25</v>
      </c>
      <c r="AM27" s="373">
        <v>920.8</v>
      </c>
      <c r="AN27" s="373">
        <v>1634</v>
      </c>
      <c r="AO27" s="373">
        <v>1879.63</v>
      </c>
      <c r="AP27" s="372">
        <v>1685.27</v>
      </c>
      <c r="AQ27" s="373">
        <v>1671.63</v>
      </c>
      <c r="AR27" s="373">
        <v>1220.52</v>
      </c>
      <c r="AS27" s="373">
        <v>1945.66</v>
      </c>
      <c r="AT27" s="374">
        <v>1794.5</v>
      </c>
      <c r="AU27" s="373">
        <v>1401.6</v>
      </c>
      <c r="AV27" s="373">
        <v>1390.4</v>
      </c>
      <c r="AW27" s="373">
        <v>1401.6</v>
      </c>
      <c r="AX27" s="373">
        <v>1550</v>
      </c>
      <c r="AY27" s="373">
        <v>2884</v>
      </c>
      <c r="AZ27" s="372" t="s">
        <v>419</v>
      </c>
      <c r="BA27" s="373" t="s">
        <v>419</v>
      </c>
      <c r="BB27" s="373" t="s">
        <v>419</v>
      </c>
      <c r="BC27" s="373" t="s">
        <v>419</v>
      </c>
      <c r="BD27" s="374" t="s">
        <v>419</v>
      </c>
      <c r="BE27" s="373" t="s">
        <v>419</v>
      </c>
      <c r="BF27" s="373" t="s">
        <v>419</v>
      </c>
      <c r="BG27" s="373" t="s">
        <v>419</v>
      </c>
      <c r="BH27" s="373" t="s">
        <v>419</v>
      </c>
      <c r="BI27" s="373" t="s">
        <v>419</v>
      </c>
      <c r="BJ27" s="372">
        <v>609.6</v>
      </c>
      <c r="BK27" s="373">
        <v>609.6</v>
      </c>
      <c r="BL27" s="373">
        <v>609.6</v>
      </c>
      <c r="BM27" s="373">
        <v>609.6</v>
      </c>
      <c r="BN27" s="374">
        <v>624</v>
      </c>
      <c r="BO27" s="373">
        <v>1108.8</v>
      </c>
      <c r="BP27" s="373">
        <v>1108.8</v>
      </c>
      <c r="BQ27" s="373">
        <v>1108.8</v>
      </c>
      <c r="BR27" s="373">
        <v>1189</v>
      </c>
      <c r="BS27" s="373">
        <v>2185</v>
      </c>
      <c r="BT27" s="372" t="s">
        <v>419</v>
      </c>
      <c r="BU27" s="373" t="s">
        <v>419</v>
      </c>
      <c r="BV27" s="373" t="s">
        <v>419</v>
      </c>
      <c r="BW27" s="373" t="s">
        <v>419</v>
      </c>
      <c r="BX27" s="374" t="s">
        <v>419</v>
      </c>
    </row>
    <row r="28" spans="1:76" x14ac:dyDescent="0.25">
      <c r="A28" s="354" t="s">
        <v>168</v>
      </c>
      <c r="B28" s="372">
        <v>50.38</v>
      </c>
      <c r="C28" s="373">
        <v>51.94</v>
      </c>
      <c r="D28" s="373">
        <v>48.05</v>
      </c>
      <c r="E28" s="373">
        <v>35.840000000000003</v>
      </c>
      <c r="F28" s="373">
        <v>53.62</v>
      </c>
      <c r="G28" s="372">
        <v>36.54</v>
      </c>
      <c r="H28" s="373">
        <v>32.78</v>
      </c>
      <c r="I28" s="373">
        <v>27.2</v>
      </c>
      <c r="J28" s="373">
        <v>36.82</v>
      </c>
      <c r="K28" s="374">
        <v>34.75</v>
      </c>
      <c r="L28" s="373">
        <v>129.96</v>
      </c>
      <c r="M28" s="373">
        <v>117.67</v>
      </c>
      <c r="N28" s="373">
        <v>91.36</v>
      </c>
      <c r="O28" s="373">
        <v>123.56</v>
      </c>
      <c r="P28" s="373">
        <v>126.21</v>
      </c>
      <c r="Q28" s="372">
        <v>74.86</v>
      </c>
      <c r="R28" s="373">
        <v>65.56</v>
      </c>
      <c r="S28" s="373">
        <v>51.16</v>
      </c>
      <c r="T28" s="373">
        <v>70.069999999999993</v>
      </c>
      <c r="U28" s="374">
        <v>63.37</v>
      </c>
      <c r="V28" s="373">
        <v>96.3</v>
      </c>
      <c r="W28" s="373">
        <v>94.01</v>
      </c>
      <c r="X28" s="373">
        <v>54.4</v>
      </c>
      <c r="Y28" s="373">
        <v>94.98</v>
      </c>
      <c r="Z28" s="373">
        <v>80.88</v>
      </c>
      <c r="AA28" s="372">
        <v>16.8</v>
      </c>
      <c r="AB28" s="373">
        <v>29.19</v>
      </c>
      <c r="AC28" s="373">
        <v>16.8</v>
      </c>
      <c r="AD28" s="373">
        <v>26.85</v>
      </c>
      <c r="AE28" s="373">
        <v>19.03</v>
      </c>
      <c r="AF28" s="393">
        <v>65</v>
      </c>
      <c r="AG28" s="384">
        <v>48</v>
      </c>
      <c r="AH28" s="384">
        <v>20.8</v>
      </c>
      <c r="AI28" s="384">
        <v>57</v>
      </c>
      <c r="AJ28" s="388">
        <v>62</v>
      </c>
      <c r="AK28" s="373">
        <v>1935.3</v>
      </c>
      <c r="AL28" s="373">
        <v>2090.0100000000002</v>
      </c>
      <c r="AM28" s="373">
        <v>1397.28</v>
      </c>
      <c r="AN28" s="373">
        <v>2176.34</v>
      </c>
      <c r="AO28" s="373">
        <v>2199.9299999999998</v>
      </c>
      <c r="AP28" s="372">
        <v>1692.13</v>
      </c>
      <c r="AQ28" s="373">
        <v>2126.12</v>
      </c>
      <c r="AR28" s="373">
        <v>1200.52</v>
      </c>
      <c r="AS28" s="373">
        <v>2053.5300000000002</v>
      </c>
      <c r="AT28" s="374">
        <v>1793.97</v>
      </c>
      <c r="AU28" s="373">
        <v>2259.9</v>
      </c>
      <c r="AV28" s="373">
        <v>2622.52</v>
      </c>
      <c r="AW28" s="373">
        <v>1824</v>
      </c>
      <c r="AX28" s="373">
        <v>2696.31</v>
      </c>
      <c r="AY28" s="373">
        <v>2581.56</v>
      </c>
      <c r="AZ28" s="372">
        <v>1127.2</v>
      </c>
      <c r="BA28" s="373">
        <v>1820</v>
      </c>
      <c r="BB28" s="373">
        <v>1112.8</v>
      </c>
      <c r="BC28" s="373">
        <v>1445</v>
      </c>
      <c r="BD28" s="374">
        <v>1391</v>
      </c>
      <c r="BE28" s="373" t="s">
        <v>419</v>
      </c>
      <c r="BF28" s="373" t="s">
        <v>419</v>
      </c>
      <c r="BG28" s="373" t="s">
        <v>419</v>
      </c>
      <c r="BH28" s="373" t="s">
        <v>419</v>
      </c>
      <c r="BI28" s="373" t="s">
        <v>419</v>
      </c>
      <c r="BJ28" s="372">
        <v>615.20000000000005</v>
      </c>
      <c r="BK28" s="373">
        <v>741</v>
      </c>
      <c r="BL28" s="373">
        <v>615.20000000000005</v>
      </c>
      <c r="BM28" s="373">
        <v>624</v>
      </c>
      <c r="BN28" s="374">
        <v>713</v>
      </c>
      <c r="BO28" s="373">
        <v>1300.8</v>
      </c>
      <c r="BP28" s="373">
        <v>1895</v>
      </c>
      <c r="BQ28" s="373">
        <v>1313.6</v>
      </c>
      <c r="BR28" s="373">
        <v>2069</v>
      </c>
      <c r="BS28" s="373">
        <v>1956</v>
      </c>
      <c r="BT28" s="372">
        <v>1719</v>
      </c>
      <c r="BU28" s="373">
        <v>2020</v>
      </c>
      <c r="BV28" s="373">
        <v>1000</v>
      </c>
      <c r="BW28" s="373">
        <v>2638</v>
      </c>
      <c r="BX28" s="374">
        <v>2532</v>
      </c>
    </row>
    <row r="29" spans="1:76" x14ac:dyDescent="0.25">
      <c r="A29" s="354" t="s">
        <v>169</v>
      </c>
      <c r="B29" s="372">
        <v>57.28</v>
      </c>
      <c r="C29" s="373">
        <v>43.39</v>
      </c>
      <c r="D29" s="373">
        <v>42.42</v>
      </c>
      <c r="E29" s="373">
        <v>37.409999999999997</v>
      </c>
      <c r="F29" s="373">
        <v>51.8</v>
      </c>
      <c r="G29" s="372">
        <v>35.96</v>
      </c>
      <c r="H29" s="373">
        <v>31.41</v>
      </c>
      <c r="I29" s="373">
        <v>25.6</v>
      </c>
      <c r="J29" s="373">
        <v>29.96</v>
      </c>
      <c r="K29" s="374">
        <v>41.76</v>
      </c>
      <c r="L29" s="373">
        <v>134</v>
      </c>
      <c r="M29" s="373">
        <v>131.76</v>
      </c>
      <c r="N29" s="373">
        <v>95.68</v>
      </c>
      <c r="O29" s="373">
        <v>119.8</v>
      </c>
      <c r="P29" s="373">
        <v>158.78</v>
      </c>
      <c r="Q29" s="372">
        <v>70.239999999999995</v>
      </c>
      <c r="R29" s="373">
        <v>67.41</v>
      </c>
      <c r="S29" s="373">
        <v>51.72</v>
      </c>
      <c r="T29" s="373">
        <v>68.650000000000006</v>
      </c>
      <c r="U29" s="374">
        <v>75.88</v>
      </c>
      <c r="V29" s="373">
        <v>97</v>
      </c>
      <c r="W29" s="373">
        <v>71.02</v>
      </c>
      <c r="X29" s="373">
        <v>55.2</v>
      </c>
      <c r="Y29" s="373">
        <v>87.3</v>
      </c>
      <c r="Z29" s="373">
        <v>68.709999999999994</v>
      </c>
      <c r="AA29" s="372">
        <v>9.6</v>
      </c>
      <c r="AB29" s="373">
        <v>17.78</v>
      </c>
      <c r="AC29" s="373">
        <v>9.6</v>
      </c>
      <c r="AD29" s="373">
        <v>11</v>
      </c>
      <c r="AE29" s="373">
        <v>16.2</v>
      </c>
      <c r="AF29" s="393">
        <v>67</v>
      </c>
      <c r="AG29" s="384">
        <v>53</v>
      </c>
      <c r="AH29" s="384">
        <v>20.8</v>
      </c>
      <c r="AI29" s="384">
        <v>54</v>
      </c>
      <c r="AJ29" s="388">
        <v>79</v>
      </c>
      <c r="AK29" s="373">
        <v>1818.7</v>
      </c>
      <c r="AL29" s="373">
        <v>1364.25</v>
      </c>
      <c r="AM29" s="373">
        <v>1107.4000000000001</v>
      </c>
      <c r="AN29" s="373">
        <v>2024.35</v>
      </c>
      <c r="AO29" s="373">
        <v>2135.9</v>
      </c>
      <c r="AP29" s="372">
        <v>1295.8800000000001</v>
      </c>
      <c r="AQ29" s="373">
        <v>2202.9</v>
      </c>
      <c r="AR29" s="373">
        <v>1568.42</v>
      </c>
      <c r="AS29" s="373">
        <v>2254.8200000000002</v>
      </c>
      <c r="AT29" s="374">
        <v>2122.79</v>
      </c>
      <c r="AU29" s="373">
        <v>2069</v>
      </c>
      <c r="AV29" s="373">
        <v>1517</v>
      </c>
      <c r="AW29" s="373">
        <v>1336</v>
      </c>
      <c r="AX29" s="373">
        <v>1919</v>
      </c>
      <c r="AY29" s="373">
        <v>2884</v>
      </c>
      <c r="AZ29" s="372">
        <v>689</v>
      </c>
      <c r="BA29" s="373">
        <v>1053</v>
      </c>
      <c r="BB29" s="373">
        <v>544</v>
      </c>
      <c r="BC29" s="373">
        <v>1029</v>
      </c>
      <c r="BD29" s="374">
        <v>1554</v>
      </c>
      <c r="BE29" s="373" t="s">
        <v>419</v>
      </c>
      <c r="BF29" s="373" t="s">
        <v>419</v>
      </c>
      <c r="BG29" s="373" t="s">
        <v>419</v>
      </c>
      <c r="BH29" s="373" t="s">
        <v>419</v>
      </c>
      <c r="BI29" s="373" t="s">
        <v>419</v>
      </c>
      <c r="BJ29" s="372">
        <v>609.6</v>
      </c>
      <c r="BK29" s="373">
        <v>609.6</v>
      </c>
      <c r="BL29" s="373">
        <v>609.6</v>
      </c>
      <c r="BM29" s="373">
        <v>609.6</v>
      </c>
      <c r="BN29" s="374">
        <v>699</v>
      </c>
      <c r="BO29" s="373" t="s">
        <v>419</v>
      </c>
      <c r="BP29" s="373" t="s">
        <v>419</v>
      </c>
      <c r="BQ29" s="373" t="s">
        <v>419</v>
      </c>
      <c r="BR29" s="373" t="s">
        <v>419</v>
      </c>
      <c r="BS29" s="373" t="s">
        <v>419</v>
      </c>
      <c r="BT29" s="372" t="s">
        <v>419</v>
      </c>
      <c r="BU29" s="373" t="s">
        <v>419</v>
      </c>
      <c r="BV29" s="373" t="s">
        <v>419</v>
      </c>
      <c r="BW29" s="373" t="s">
        <v>419</v>
      </c>
      <c r="BX29" s="374" t="s">
        <v>419</v>
      </c>
    </row>
    <row r="30" spans="1:76" x14ac:dyDescent="0.25">
      <c r="A30" s="354" t="s">
        <v>170</v>
      </c>
      <c r="B30" s="372">
        <v>36.76</v>
      </c>
      <c r="C30" s="373">
        <v>37.43</v>
      </c>
      <c r="D30" s="373">
        <v>34.049999999999997</v>
      </c>
      <c r="E30" s="373">
        <v>27.12</v>
      </c>
      <c r="F30" s="373">
        <v>37.51</v>
      </c>
      <c r="G30" s="372">
        <v>34</v>
      </c>
      <c r="H30" s="373">
        <v>17.46</v>
      </c>
      <c r="I30" s="373">
        <v>16</v>
      </c>
      <c r="J30" s="373">
        <v>16</v>
      </c>
      <c r="K30" s="374">
        <v>24.35</v>
      </c>
      <c r="L30" s="373">
        <v>118.64</v>
      </c>
      <c r="M30" s="373">
        <v>85.5</v>
      </c>
      <c r="N30" s="373">
        <v>84.56</v>
      </c>
      <c r="O30" s="373">
        <v>83.62</v>
      </c>
      <c r="P30" s="373">
        <v>210.82</v>
      </c>
      <c r="Q30" s="372">
        <v>55</v>
      </c>
      <c r="R30" s="373">
        <v>59.4</v>
      </c>
      <c r="S30" s="373">
        <v>37.92</v>
      </c>
      <c r="T30" s="373">
        <v>66.040000000000006</v>
      </c>
      <c r="U30" s="374">
        <v>54.36</v>
      </c>
      <c r="V30" s="373">
        <v>74</v>
      </c>
      <c r="W30" s="373">
        <v>61</v>
      </c>
      <c r="X30" s="373">
        <v>40.799999999999997</v>
      </c>
      <c r="Y30" s="373">
        <v>59</v>
      </c>
      <c r="Z30" s="373">
        <v>53</v>
      </c>
      <c r="AA30" s="372">
        <v>23.94</v>
      </c>
      <c r="AB30" s="373">
        <v>20.9</v>
      </c>
      <c r="AC30" s="373">
        <v>16.8</v>
      </c>
      <c r="AD30" s="373">
        <v>19.59</v>
      </c>
      <c r="AE30" s="373">
        <v>16.8</v>
      </c>
      <c r="AF30" s="393">
        <v>63</v>
      </c>
      <c r="AG30" s="384">
        <v>34</v>
      </c>
      <c r="AH30" s="384">
        <v>20.8</v>
      </c>
      <c r="AI30" s="384">
        <v>33</v>
      </c>
      <c r="AJ30" s="388">
        <v>106</v>
      </c>
      <c r="AK30" s="373">
        <v>2062.8200000000002</v>
      </c>
      <c r="AL30" s="373">
        <v>1636.91</v>
      </c>
      <c r="AM30" s="373">
        <v>1156.76</v>
      </c>
      <c r="AN30" s="373">
        <v>1499.24</v>
      </c>
      <c r="AO30" s="373">
        <v>1509.65</v>
      </c>
      <c r="AP30" s="372">
        <v>1433</v>
      </c>
      <c r="AQ30" s="373">
        <v>1593</v>
      </c>
      <c r="AR30" s="373">
        <v>1367</v>
      </c>
      <c r="AS30" s="373">
        <v>1740</v>
      </c>
      <c r="AT30" s="374">
        <v>1919</v>
      </c>
      <c r="AU30" s="373">
        <v>1711.81</v>
      </c>
      <c r="AV30" s="373">
        <v>1212</v>
      </c>
      <c r="AW30" s="373">
        <v>1212</v>
      </c>
      <c r="AX30" s="373">
        <v>1555.27</v>
      </c>
      <c r="AY30" s="373">
        <v>1726.79</v>
      </c>
      <c r="AZ30" s="372">
        <v>1480.71</v>
      </c>
      <c r="BA30" s="373">
        <v>1384.32</v>
      </c>
      <c r="BB30" s="373">
        <v>881.6</v>
      </c>
      <c r="BC30" s="373">
        <v>1032.97</v>
      </c>
      <c r="BD30" s="374">
        <v>1214.33</v>
      </c>
      <c r="BE30" s="373">
        <v>825</v>
      </c>
      <c r="BF30" s="373">
        <v>908</v>
      </c>
      <c r="BG30" s="373">
        <v>703.2</v>
      </c>
      <c r="BH30" s="373">
        <v>975</v>
      </c>
      <c r="BI30" s="373">
        <v>1028</v>
      </c>
      <c r="BJ30" s="372">
        <v>654.4</v>
      </c>
      <c r="BK30" s="373">
        <v>654.4</v>
      </c>
      <c r="BL30" s="373">
        <v>661.6</v>
      </c>
      <c r="BM30" s="373">
        <v>607.20000000000005</v>
      </c>
      <c r="BN30" s="374">
        <v>607.20000000000005</v>
      </c>
      <c r="BO30" s="373">
        <v>872.8</v>
      </c>
      <c r="BP30" s="373">
        <v>872.8</v>
      </c>
      <c r="BQ30" s="373">
        <v>872.8</v>
      </c>
      <c r="BR30" s="373">
        <v>1193</v>
      </c>
      <c r="BS30" s="373">
        <v>1308</v>
      </c>
      <c r="BT30" s="372" t="s">
        <v>419</v>
      </c>
      <c r="BU30" s="373" t="s">
        <v>419</v>
      </c>
      <c r="BV30" s="373" t="s">
        <v>419</v>
      </c>
      <c r="BW30" s="373" t="s">
        <v>419</v>
      </c>
      <c r="BX30" s="374" t="s">
        <v>419</v>
      </c>
    </row>
    <row r="31" spans="1:76" x14ac:dyDescent="0.25">
      <c r="A31" s="354" t="s">
        <v>171</v>
      </c>
      <c r="B31" s="372">
        <v>56.44</v>
      </c>
      <c r="C31" s="373">
        <v>50.98</v>
      </c>
      <c r="D31" s="373">
        <v>55.19</v>
      </c>
      <c r="E31" s="373">
        <v>40.31</v>
      </c>
      <c r="F31" s="373">
        <v>55.49</v>
      </c>
      <c r="G31" s="372">
        <v>38.92</v>
      </c>
      <c r="H31" s="373">
        <v>30.46</v>
      </c>
      <c r="I31" s="373">
        <v>28</v>
      </c>
      <c r="J31" s="373">
        <v>30.01</v>
      </c>
      <c r="K31" s="374">
        <v>40.71</v>
      </c>
      <c r="L31" s="373">
        <v>143.72999999999999</v>
      </c>
      <c r="M31" s="373">
        <v>116.94</v>
      </c>
      <c r="N31" s="373">
        <v>100.52</v>
      </c>
      <c r="O31" s="373">
        <v>105.96</v>
      </c>
      <c r="P31" s="373">
        <v>150.88</v>
      </c>
      <c r="Q31" s="372">
        <v>81.680000000000007</v>
      </c>
      <c r="R31" s="373">
        <v>81.010000000000005</v>
      </c>
      <c r="S31" s="373">
        <v>55.2</v>
      </c>
      <c r="T31" s="373">
        <v>73.150000000000006</v>
      </c>
      <c r="U31" s="374">
        <v>77.05</v>
      </c>
      <c r="V31" s="373">
        <v>52.8</v>
      </c>
      <c r="W31" s="373">
        <v>73.34</v>
      </c>
      <c r="X31" s="373">
        <v>55.2</v>
      </c>
      <c r="Y31" s="373">
        <v>71.010000000000005</v>
      </c>
      <c r="Z31" s="373">
        <v>72.569999999999993</v>
      </c>
      <c r="AA31" s="372">
        <v>16.8</v>
      </c>
      <c r="AB31" s="373">
        <v>24.46</v>
      </c>
      <c r="AC31" s="373">
        <v>16</v>
      </c>
      <c r="AD31" s="373">
        <v>21.49</v>
      </c>
      <c r="AE31" s="373">
        <v>22.07</v>
      </c>
      <c r="AF31" s="393">
        <v>72</v>
      </c>
      <c r="AG31" s="384">
        <v>47</v>
      </c>
      <c r="AH31" s="384">
        <v>21</v>
      </c>
      <c r="AI31" s="384">
        <v>48</v>
      </c>
      <c r="AJ31" s="388">
        <v>74</v>
      </c>
      <c r="AK31" s="373">
        <v>2088.08</v>
      </c>
      <c r="AL31" s="373">
        <v>2301.9</v>
      </c>
      <c r="AM31" s="373">
        <v>1461.12</v>
      </c>
      <c r="AN31" s="373">
        <v>1693.93</v>
      </c>
      <c r="AO31" s="373">
        <v>2014.56</v>
      </c>
      <c r="AP31" s="372">
        <v>1757.48</v>
      </c>
      <c r="AQ31" s="373">
        <v>1978.95</v>
      </c>
      <c r="AR31" s="373">
        <v>1354.69</v>
      </c>
      <c r="AS31" s="373">
        <v>2024.17</v>
      </c>
      <c r="AT31" s="374">
        <v>2465.25</v>
      </c>
      <c r="AU31" s="373">
        <v>2712.67</v>
      </c>
      <c r="AV31" s="373">
        <v>2232.39</v>
      </c>
      <c r="AW31" s="373">
        <v>1923.2</v>
      </c>
      <c r="AX31" s="373">
        <v>2046.89</v>
      </c>
      <c r="AY31" s="373">
        <v>1983.2</v>
      </c>
      <c r="AZ31" s="372">
        <v>1262.4000000000001</v>
      </c>
      <c r="BA31" s="373">
        <v>2042.89</v>
      </c>
      <c r="BB31" s="373">
        <v>1262.4000000000001</v>
      </c>
      <c r="BC31" s="373">
        <v>1208</v>
      </c>
      <c r="BD31" s="374">
        <v>1208</v>
      </c>
      <c r="BE31" s="373">
        <v>700</v>
      </c>
      <c r="BF31" s="373">
        <v>934</v>
      </c>
      <c r="BG31" s="373">
        <v>609</v>
      </c>
      <c r="BH31" s="373">
        <v>1003</v>
      </c>
      <c r="BI31" s="373">
        <v>998</v>
      </c>
      <c r="BJ31" s="372">
        <v>688.8</v>
      </c>
      <c r="BK31" s="373">
        <v>815</v>
      </c>
      <c r="BL31" s="373">
        <v>688.8</v>
      </c>
      <c r="BM31" s="373">
        <v>614.4</v>
      </c>
      <c r="BN31" s="374">
        <v>650</v>
      </c>
      <c r="BO31" s="373">
        <v>1384.8</v>
      </c>
      <c r="BP31" s="373">
        <v>1613</v>
      </c>
      <c r="BQ31" s="373">
        <v>1384.8</v>
      </c>
      <c r="BR31" s="373">
        <v>1570</v>
      </c>
      <c r="BS31" s="373">
        <v>1403</v>
      </c>
      <c r="BT31" s="372">
        <v>1719</v>
      </c>
      <c r="BU31" s="373">
        <v>1720</v>
      </c>
      <c r="BV31" s="373">
        <v>1123.2</v>
      </c>
      <c r="BW31" s="373">
        <v>2003</v>
      </c>
      <c r="BX31" s="374">
        <v>1817</v>
      </c>
    </row>
    <row r="32" spans="1:76" x14ac:dyDescent="0.25">
      <c r="A32" s="354" t="s">
        <v>172</v>
      </c>
      <c r="B32" s="372">
        <v>46.16</v>
      </c>
      <c r="C32" s="373">
        <v>43.36</v>
      </c>
      <c r="D32" s="373">
        <v>47.52</v>
      </c>
      <c r="E32" s="373">
        <v>32.04</v>
      </c>
      <c r="F32" s="373">
        <v>50.19</v>
      </c>
      <c r="G32" s="372">
        <v>40.69</v>
      </c>
      <c r="H32" s="373">
        <v>29.13</v>
      </c>
      <c r="I32" s="373">
        <v>23.2</v>
      </c>
      <c r="J32" s="373">
        <v>27.67</v>
      </c>
      <c r="K32" s="374">
        <v>27.03</v>
      </c>
      <c r="L32" s="373">
        <v>144.5</v>
      </c>
      <c r="M32" s="373">
        <v>102.19</v>
      </c>
      <c r="N32" s="373">
        <v>85.32</v>
      </c>
      <c r="O32" s="373">
        <v>97.85</v>
      </c>
      <c r="P32" s="373">
        <v>110.66</v>
      </c>
      <c r="Q32" s="372">
        <v>63.51</v>
      </c>
      <c r="R32" s="373">
        <v>63.85</v>
      </c>
      <c r="S32" s="373">
        <v>46.72</v>
      </c>
      <c r="T32" s="373">
        <v>70.02</v>
      </c>
      <c r="U32" s="374">
        <v>39.76</v>
      </c>
      <c r="V32" s="373">
        <v>58.77</v>
      </c>
      <c r="W32" s="373">
        <v>55.25</v>
      </c>
      <c r="X32" s="373">
        <v>44</v>
      </c>
      <c r="Y32" s="373">
        <v>72.260000000000005</v>
      </c>
      <c r="Z32" s="373">
        <v>58.93</v>
      </c>
      <c r="AA32" s="372">
        <v>16.2</v>
      </c>
      <c r="AB32" s="373">
        <v>25.6</v>
      </c>
      <c r="AC32" s="373">
        <v>16</v>
      </c>
      <c r="AD32" s="373">
        <v>24.77</v>
      </c>
      <c r="AE32" s="373">
        <v>19</v>
      </c>
      <c r="AF32" s="393">
        <v>71</v>
      </c>
      <c r="AG32" s="384">
        <v>41</v>
      </c>
      <c r="AH32" s="384">
        <v>20.8</v>
      </c>
      <c r="AI32" s="384">
        <v>44</v>
      </c>
      <c r="AJ32" s="388">
        <v>54</v>
      </c>
      <c r="AK32" s="373">
        <v>1691.31</v>
      </c>
      <c r="AL32" s="373">
        <v>2062.13</v>
      </c>
      <c r="AM32" s="373">
        <v>1275.6400000000001</v>
      </c>
      <c r="AN32" s="373">
        <v>1773.84</v>
      </c>
      <c r="AO32" s="373">
        <v>1462.92</v>
      </c>
      <c r="AP32" s="372">
        <v>1675.8</v>
      </c>
      <c r="AQ32" s="373">
        <v>1926.31</v>
      </c>
      <c r="AR32" s="373">
        <v>1248.1600000000001</v>
      </c>
      <c r="AS32" s="373">
        <v>1953.16</v>
      </c>
      <c r="AT32" s="374">
        <v>1460.7</v>
      </c>
      <c r="AU32" s="373">
        <v>2923.77</v>
      </c>
      <c r="AV32" s="373">
        <v>2485.09</v>
      </c>
      <c r="AW32" s="373">
        <v>1666.4</v>
      </c>
      <c r="AX32" s="373">
        <v>2319</v>
      </c>
      <c r="AY32" s="373">
        <v>1769.6</v>
      </c>
      <c r="AZ32" s="372">
        <v>1220</v>
      </c>
      <c r="BA32" s="373">
        <v>1725</v>
      </c>
      <c r="BB32" s="373">
        <v>872.8</v>
      </c>
      <c r="BC32" s="373">
        <v>1243</v>
      </c>
      <c r="BD32" s="374">
        <v>910</v>
      </c>
      <c r="BE32" s="373">
        <v>565.6</v>
      </c>
      <c r="BF32" s="373">
        <v>964</v>
      </c>
      <c r="BG32" s="373">
        <v>565.6</v>
      </c>
      <c r="BH32" s="373">
        <v>1011</v>
      </c>
      <c r="BI32" s="373">
        <v>1014</v>
      </c>
      <c r="BJ32" s="372">
        <v>615.20000000000005</v>
      </c>
      <c r="BK32" s="373">
        <v>734</v>
      </c>
      <c r="BL32" s="373">
        <v>615.20000000000005</v>
      </c>
      <c r="BM32" s="373">
        <v>615.20000000000005</v>
      </c>
      <c r="BN32" s="374">
        <v>615.20000000000005</v>
      </c>
      <c r="BO32" s="373" t="s">
        <v>419</v>
      </c>
      <c r="BP32" s="373" t="s">
        <v>419</v>
      </c>
      <c r="BQ32" s="373" t="s">
        <v>419</v>
      </c>
      <c r="BR32" s="373" t="s">
        <v>419</v>
      </c>
      <c r="BS32" s="373" t="s">
        <v>419</v>
      </c>
      <c r="BT32" s="372">
        <v>1719</v>
      </c>
      <c r="BU32" s="373">
        <v>1914</v>
      </c>
      <c r="BV32" s="373">
        <v>974.4</v>
      </c>
      <c r="BW32" s="373">
        <v>2269</v>
      </c>
      <c r="BX32" s="374">
        <v>1656</v>
      </c>
    </row>
    <row r="33" spans="1:76" x14ac:dyDescent="0.25">
      <c r="A33" s="354" t="s">
        <v>173</v>
      </c>
      <c r="B33" s="372">
        <v>49.22</v>
      </c>
      <c r="C33" s="373">
        <v>38.83</v>
      </c>
      <c r="D33" s="373">
        <v>43.23</v>
      </c>
      <c r="E33" s="373">
        <v>31.92</v>
      </c>
      <c r="F33" s="373">
        <v>50.14</v>
      </c>
      <c r="G33" s="372">
        <v>31.64</v>
      </c>
      <c r="H33" s="373">
        <v>22.06</v>
      </c>
      <c r="I33" s="373">
        <v>23.2</v>
      </c>
      <c r="J33" s="373">
        <v>28.21</v>
      </c>
      <c r="K33" s="374">
        <v>48.79</v>
      </c>
      <c r="L33" s="373">
        <v>122.29</v>
      </c>
      <c r="M33" s="373">
        <v>92.74</v>
      </c>
      <c r="N33" s="373">
        <v>78.959999999999994</v>
      </c>
      <c r="O33" s="373">
        <v>91.84</v>
      </c>
      <c r="P33" s="373">
        <v>148.99</v>
      </c>
      <c r="Q33" s="372">
        <v>66.7</v>
      </c>
      <c r="R33" s="373">
        <v>64.77</v>
      </c>
      <c r="S33" s="373">
        <v>41.48</v>
      </c>
      <c r="T33" s="373">
        <v>68.08</v>
      </c>
      <c r="U33" s="374">
        <v>72.08</v>
      </c>
      <c r="V33" s="373">
        <v>68.16</v>
      </c>
      <c r="W33" s="373">
        <v>74.77</v>
      </c>
      <c r="X33" s="373">
        <v>51.2</v>
      </c>
      <c r="Y33" s="373">
        <v>77.709999999999994</v>
      </c>
      <c r="Z33" s="373">
        <v>83.16</v>
      </c>
      <c r="AA33" s="372">
        <v>21.98</v>
      </c>
      <c r="AB33" s="373">
        <v>26.75</v>
      </c>
      <c r="AC33" s="373">
        <v>16.8</v>
      </c>
      <c r="AD33" s="373">
        <v>22.92</v>
      </c>
      <c r="AE33" s="373">
        <v>23.11</v>
      </c>
      <c r="AF33" s="393">
        <v>62</v>
      </c>
      <c r="AG33" s="384">
        <v>38</v>
      </c>
      <c r="AH33" s="384">
        <v>20.8</v>
      </c>
      <c r="AI33" s="384">
        <v>42</v>
      </c>
      <c r="AJ33" s="388">
        <v>74</v>
      </c>
      <c r="AK33" s="373">
        <v>1894.83</v>
      </c>
      <c r="AL33" s="373">
        <v>1897.75</v>
      </c>
      <c r="AM33" s="373">
        <v>1195.96</v>
      </c>
      <c r="AN33" s="373">
        <v>2024.52</v>
      </c>
      <c r="AO33" s="373">
        <v>2290.58</v>
      </c>
      <c r="AP33" s="372">
        <v>1379.2</v>
      </c>
      <c r="AQ33" s="373">
        <v>1965.47</v>
      </c>
      <c r="AR33" s="373">
        <v>1318.41</v>
      </c>
      <c r="AS33" s="373">
        <v>1906.15</v>
      </c>
      <c r="AT33" s="374">
        <v>2225.23</v>
      </c>
      <c r="AU33" s="373">
        <v>1693.52</v>
      </c>
      <c r="AV33" s="373">
        <v>1978.89</v>
      </c>
      <c r="AW33" s="373">
        <v>1510.4</v>
      </c>
      <c r="AX33" s="373">
        <v>2537</v>
      </c>
      <c r="AY33" s="373">
        <v>2713</v>
      </c>
      <c r="AZ33" s="372">
        <v>768</v>
      </c>
      <c r="BA33" s="373">
        <v>1373</v>
      </c>
      <c r="BB33" s="373">
        <v>768</v>
      </c>
      <c r="BC33" s="373">
        <v>1360</v>
      </c>
      <c r="BD33" s="374">
        <v>1462</v>
      </c>
      <c r="BE33" s="373">
        <v>520.79999999999995</v>
      </c>
      <c r="BF33" s="373">
        <v>1008</v>
      </c>
      <c r="BG33" s="373">
        <v>578</v>
      </c>
      <c r="BH33" s="373">
        <v>998</v>
      </c>
      <c r="BI33" s="373">
        <v>1049</v>
      </c>
      <c r="BJ33" s="372" t="s">
        <v>419</v>
      </c>
      <c r="BK33" s="373" t="s">
        <v>419</v>
      </c>
      <c r="BL33" s="373" t="s">
        <v>419</v>
      </c>
      <c r="BM33" s="373" t="s">
        <v>419</v>
      </c>
      <c r="BN33" s="374" t="s">
        <v>419</v>
      </c>
      <c r="BO33" s="373" t="s">
        <v>419</v>
      </c>
      <c r="BP33" s="373" t="s">
        <v>419</v>
      </c>
      <c r="BQ33" s="373" t="s">
        <v>419</v>
      </c>
      <c r="BR33" s="373" t="s">
        <v>419</v>
      </c>
      <c r="BS33" s="373" t="s">
        <v>419</v>
      </c>
      <c r="BT33" s="372">
        <v>1719</v>
      </c>
      <c r="BU33" s="373">
        <v>1524</v>
      </c>
      <c r="BV33" s="373">
        <v>819.2</v>
      </c>
      <c r="BW33" s="373">
        <v>2482</v>
      </c>
      <c r="BX33" s="374">
        <v>2661</v>
      </c>
    </row>
    <row r="34" spans="1:76" x14ac:dyDescent="0.25">
      <c r="A34" s="354" t="s">
        <v>174</v>
      </c>
      <c r="B34" s="372">
        <v>56.53</v>
      </c>
      <c r="C34" s="373">
        <v>37.92</v>
      </c>
      <c r="D34" s="373">
        <v>56.45</v>
      </c>
      <c r="E34" s="373">
        <v>35.479999999999997</v>
      </c>
      <c r="F34" s="373">
        <v>50.99</v>
      </c>
      <c r="G34" s="372">
        <v>35.090000000000003</v>
      </c>
      <c r="H34" s="373">
        <v>25.6</v>
      </c>
      <c r="I34" s="373">
        <v>22.4</v>
      </c>
      <c r="J34" s="373">
        <v>22.6</v>
      </c>
      <c r="K34" s="374">
        <v>30.27</v>
      </c>
      <c r="L34" s="373">
        <v>122.63</v>
      </c>
      <c r="M34" s="373">
        <v>91.69</v>
      </c>
      <c r="N34" s="373">
        <v>78.400000000000006</v>
      </c>
      <c r="O34" s="373">
        <v>78.400000000000006</v>
      </c>
      <c r="P34" s="373">
        <v>129.38</v>
      </c>
      <c r="Q34" s="372">
        <v>79.739999999999995</v>
      </c>
      <c r="R34" s="373">
        <v>75.11</v>
      </c>
      <c r="S34" s="373">
        <v>47.96</v>
      </c>
      <c r="T34" s="373">
        <v>72.38</v>
      </c>
      <c r="U34" s="374">
        <v>51.98</v>
      </c>
      <c r="V34" s="373">
        <v>46.4</v>
      </c>
      <c r="W34" s="373">
        <v>80.900000000000006</v>
      </c>
      <c r="X34" s="373">
        <v>53.6</v>
      </c>
      <c r="Y34" s="373">
        <v>78.150000000000006</v>
      </c>
      <c r="Z34" s="373">
        <v>68</v>
      </c>
      <c r="AA34" s="372">
        <v>16.8</v>
      </c>
      <c r="AB34" s="373">
        <v>22.12</v>
      </c>
      <c r="AC34" s="373">
        <v>16</v>
      </c>
      <c r="AD34" s="373">
        <v>20.12</v>
      </c>
      <c r="AE34" s="373">
        <v>17.43</v>
      </c>
      <c r="AF34" s="316">
        <v>68</v>
      </c>
      <c r="AG34" s="313">
        <v>41</v>
      </c>
      <c r="AH34" s="313">
        <v>23.2</v>
      </c>
      <c r="AI34" s="313">
        <v>25</v>
      </c>
      <c r="AJ34" s="317">
        <v>66</v>
      </c>
      <c r="AK34" s="373">
        <v>1925.12</v>
      </c>
      <c r="AL34" s="373">
        <v>2148.9</v>
      </c>
      <c r="AM34" s="373">
        <v>1376.04</v>
      </c>
      <c r="AN34" s="373">
        <v>1721.32</v>
      </c>
      <c r="AO34" s="373">
        <v>1924.51</v>
      </c>
      <c r="AP34" s="372">
        <v>1539.19</v>
      </c>
      <c r="AQ34" s="373">
        <v>1729.29</v>
      </c>
      <c r="AR34" s="373">
        <v>1490.96</v>
      </c>
      <c r="AS34" s="373">
        <v>1561.36</v>
      </c>
      <c r="AT34" s="374">
        <v>1813.74</v>
      </c>
      <c r="AU34" s="373">
        <v>2395.36</v>
      </c>
      <c r="AV34" s="373">
        <v>1945.98</v>
      </c>
      <c r="AW34" s="373">
        <v>1799.2</v>
      </c>
      <c r="AX34" s="373">
        <v>1975.64</v>
      </c>
      <c r="AY34" s="373">
        <v>2135.1999999999998</v>
      </c>
      <c r="AZ34" s="372">
        <v>1042.8900000000001</v>
      </c>
      <c r="BA34" s="373">
        <v>1658.99</v>
      </c>
      <c r="BB34" s="373">
        <v>1049</v>
      </c>
      <c r="BC34" s="373">
        <v>1119.74</v>
      </c>
      <c r="BD34" s="374">
        <v>1153.3900000000001</v>
      </c>
      <c r="BE34" s="373">
        <v>725</v>
      </c>
      <c r="BF34" s="373">
        <v>949</v>
      </c>
      <c r="BG34" s="373">
        <v>607</v>
      </c>
      <c r="BH34" s="373">
        <v>1003</v>
      </c>
      <c r="BI34" s="373">
        <v>998</v>
      </c>
      <c r="BJ34" s="372">
        <v>568</v>
      </c>
      <c r="BK34" s="373">
        <v>774</v>
      </c>
      <c r="BL34" s="373">
        <v>533</v>
      </c>
      <c r="BM34" s="373">
        <v>523.20000000000005</v>
      </c>
      <c r="BN34" s="374">
        <v>626</v>
      </c>
      <c r="BO34" s="373">
        <v>1300</v>
      </c>
      <c r="BP34" s="373">
        <v>1406</v>
      </c>
      <c r="BQ34" s="373">
        <v>1300</v>
      </c>
      <c r="BR34" s="373">
        <v>1516</v>
      </c>
      <c r="BS34" s="373">
        <v>1618</v>
      </c>
      <c r="BT34" s="372">
        <v>1719</v>
      </c>
      <c r="BU34" s="373">
        <v>1499</v>
      </c>
      <c r="BV34" s="373">
        <v>863</v>
      </c>
      <c r="BW34" s="373">
        <v>1933</v>
      </c>
      <c r="BX34" s="374">
        <v>2094</v>
      </c>
    </row>
    <row r="35" spans="1:76" x14ac:dyDescent="0.25">
      <c r="A35" s="354" t="s">
        <v>175</v>
      </c>
      <c r="B35" s="372">
        <v>59.8</v>
      </c>
      <c r="C35" s="373">
        <v>55.6</v>
      </c>
      <c r="D35" s="373">
        <v>58.31</v>
      </c>
      <c r="E35" s="373">
        <v>45.23</v>
      </c>
      <c r="F35" s="373">
        <v>60.26</v>
      </c>
      <c r="G35" s="372">
        <v>34.380000000000003</v>
      </c>
      <c r="H35" s="373">
        <v>35.26</v>
      </c>
      <c r="I35" s="373">
        <v>29.44</v>
      </c>
      <c r="J35" s="373">
        <v>35.6</v>
      </c>
      <c r="K35" s="374">
        <v>31.49</v>
      </c>
      <c r="L35" s="373">
        <v>120.08</v>
      </c>
      <c r="M35" s="373">
        <v>144.37</v>
      </c>
      <c r="N35" s="373">
        <v>124.14</v>
      </c>
      <c r="O35" s="373">
        <v>142.75</v>
      </c>
      <c r="P35" s="373">
        <v>136.81</v>
      </c>
      <c r="Q35" s="372">
        <v>70.05</v>
      </c>
      <c r="R35" s="373">
        <v>76.17</v>
      </c>
      <c r="S35" s="373">
        <v>62.64</v>
      </c>
      <c r="T35" s="373">
        <v>76.89</v>
      </c>
      <c r="U35" s="374">
        <v>72.290000000000006</v>
      </c>
      <c r="V35" s="373">
        <v>85</v>
      </c>
      <c r="W35" s="373">
        <v>94</v>
      </c>
      <c r="X35" s="373">
        <v>42.4</v>
      </c>
      <c r="Y35" s="373">
        <v>76</v>
      </c>
      <c r="Z35" s="373">
        <v>83</v>
      </c>
      <c r="AA35" s="372">
        <v>16</v>
      </c>
      <c r="AB35" s="373">
        <v>29.08</v>
      </c>
      <c r="AC35" s="373">
        <v>21.3</v>
      </c>
      <c r="AD35" s="373">
        <v>28.12</v>
      </c>
      <c r="AE35" s="373">
        <v>19.2</v>
      </c>
      <c r="AF35" s="393">
        <v>58</v>
      </c>
      <c r="AG35" s="384">
        <v>59</v>
      </c>
      <c r="AH35" s="384">
        <v>45</v>
      </c>
      <c r="AI35" s="384">
        <v>65</v>
      </c>
      <c r="AJ35" s="388">
        <v>67</v>
      </c>
      <c r="AK35" s="373">
        <v>1864.54</v>
      </c>
      <c r="AL35" s="373">
        <v>1967.44</v>
      </c>
      <c r="AM35" s="373">
        <v>1668.45</v>
      </c>
      <c r="AN35" s="373">
        <v>2142.9299999999998</v>
      </c>
      <c r="AO35" s="373">
        <v>1961.98</v>
      </c>
      <c r="AP35" s="372">
        <v>1751.38</v>
      </c>
      <c r="AQ35" s="373">
        <v>2194.34</v>
      </c>
      <c r="AR35" s="373">
        <v>1749.56</v>
      </c>
      <c r="AS35" s="373">
        <v>2142.3200000000002</v>
      </c>
      <c r="AT35" s="374">
        <v>1910.68</v>
      </c>
      <c r="AU35" s="373">
        <v>2857.45</v>
      </c>
      <c r="AV35" s="373">
        <v>2010.44</v>
      </c>
      <c r="AW35" s="373">
        <v>1479.2</v>
      </c>
      <c r="AX35" s="373">
        <v>2584</v>
      </c>
      <c r="AY35" s="373">
        <v>3423.66</v>
      </c>
      <c r="AZ35" s="372" t="s">
        <v>419</v>
      </c>
      <c r="BA35" s="373" t="s">
        <v>419</v>
      </c>
      <c r="BB35" s="373" t="s">
        <v>419</v>
      </c>
      <c r="BC35" s="373" t="s">
        <v>419</v>
      </c>
      <c r="BD35" s="374" t="s">
        <v>419</v>
      </c>
      <c r="BE35" s="373" t="s">
        <v>419</v>
      </c>
      <c r="BF35" s="373" t="s">
        <v>419</v>
      </c>
      <c r="BG35" s="373" t="s">
        <v>419</v>
      </c>
      <c r="BH35" s="373" t="s">
        <v>419</v>
      </c>
      <c r="BI35" s="373" t="s">
        <v>419</v>
      </c>
      <c r="BJ35" s="372">
        <v>763.2</v>
      </c>
      <c r="BK35" s="373">
        <v>763.2</v>
      </c>
      <c r="BL35" s="373">
        <v>763.2</v>
      </c>
      <c r="BM35" s="373">
        <v>613</v>
      </c>
      <c r="BN35" s="374">
        <v>678.4</v>
      </c>
      <c r="BO35" s="373" t="s">
        <v>419</v>
      </c>
      <c r="BP35" s="373" t="s">
        <v>419</v>
      </c>
      <c r="BQ35" s="373" t="s">
        <v>419</v>
      </c>
      <c r="BR35" s="373" t="s">
        <v>419</v>
      </c>
      <c r="BS35" s="373" t="s">
        <v>419</v>
      </c>
      <c r="BT35" s="372" t="s">
        <v>419</v>
      </c>
      <c r="BU35" s="373" t="s">
        <v>419</v>
      </c>
      <c r="BV35" s="373" t="s">
        <v>419</v>
      </c>
      <c r="BW35" s="373" t="s">
        <v>419</v>
      </c>
      <c r="BX35" s="374" t="s">
        <v>419</v>
      </c>
    </row>
    <row r="36" spans="1:76" x14ac:dyDescent="0.25">
      <c r="A36" s="354" t="s">
        <v>176</v>
      </c>
      <c r="B36" s="372">
        <v>49.59</v>
      </c>
      <c r="C36" s="373">
        <v>48.23</v>
      </c>
      <c r="D36" s="373">
        <v>51.35</v>
      </c>
      <c r="E36" s="373">
        <v>35.270000000000003</v>
      </c>
      <c r="F36" s="373">
        <v>54.66</v>
      </c>
      <c r="G36" s="372">
        <v>41.46</v>
      </c>
      <c r="H36" s="373">
        <v>28.12</v>
      </c>
      <c r="I36" s="373">
        <v>24.8</v>
      </c>
      <c r="J36" s="373">
        <v>34.42</v>
      </c>
      <c r="K36" s="374">
        <v>46.56</v>
      </c>
      <c r="L36" s="373">
        <v>149.82</v>
      </c>
      <c r="M36" s="373">
        <v>110.08</v>
      </c>
      <c r="N36" s="373">
        <v>103.88</v>
      </c>
      <c r="O36" s="373">
        <v>121.96</v>
      </c>
      <c r="P36" s="373">
        <v>155.87</v>
      </c>
      <c r="Q36" s="372">
        <v>79.83</v>
      </c>
      <c r="R36" s="373">
        <v>61.7</v>
      </c>
      <c r="S36" s="373">
        <v>45.28</v>
      </c>
      <c r="T36" s="373">
        <v>64.53</v>
      </c>
      <c r="U36" s="374">
        <v>67.92</v>
      </c>
      <c r="V36" s="373">
        <v>90.35</v>
      </c>
      <c r="W36" s="373">
        <v>64</v>
      </c>
      <c r="X36" s="373">
        <v>51.2</v>
      </c>
      <c r="Y36" s="373">
        <v>84.18</v>
      </c>
      <c r="Z36" s="373">
        <v>69.34</v>
      </c>
      <c r="AA36" s="372">
        <v>21.86</v>
      </c>
      <c r="AB36" s="373">
        <v>29.73</v>
      </c>
      <c r="AC36" s="373">
        <v>16.8</v>
      </c>
      <c r="AD36" s="373">
        <v>27.91</v>
      </c>
      <c r="AE36" s="373">
        <v>21</v>
      </c>
      <c r="AF36" s="393">
        <v>73</v>
      </c>
      <c r="AG36" s="384">
        <v>44</v>
      </c>
      <c r="AH36" s="384">
        <v>20.8</v>
      </c>
      <c r="AI36" s="384">
        <v>56</v>
      </c>
      <c r="AJ36" s="388">
        <v>77</v>
      </c>
      <c r="AK36" s="373">
        <v>1925.13</v>
      </c>
      <c r="AL36" s="373">
        <v>2168.77</v>
      </c>
      <c r="AM36" s="373">
        <v>1391.68</v>
      </c>
      <c r="AN36" s="373">
        <v>1785.24</v>
      </c>
      <c r="AO36" s="373">
        <v>2207.23</v>
      </c>
      <c r="AP36" s="372">
        <v>1655.57</v>
      </c>
      <c r="AQ36" s="373">
        <v>2007.41</v>
      </c>
      <c r="AR36" s="373">
        <v>1291.1199999999999</v>
      </c>
      <c r="AS36" s="373">
        <v>2234.63</v>
      </c>
      <c r="AT36" s="374">
        <v>2271.79</v>
      </c>
      <c r="AU36" s="373">
        <v>1711.2</v>
      </c>
      <c r="AV36" s="373">
        <v>1711.2</v>
      </c>
      <c r="AW36" s="373">
        <v>1711.2</v>
      </c>
      <c r="AX36" s="373">
        <v>2256</v>
      </c>
      <c r="AY36" s="373">
        <v>1955</v>
      </c>
      <c r="AZ36" s="372">
        <v>964</v>
      </c>
      <c r="BA36" s="373">
        <v>964</v>
      </c>
      <c r="BB36" s="373">
        <v>964</v>
      </c>
      <c r="BC36" s="373">
        <v>1209</v>
      </c>
      <c r="BD36" s="374">
        <v>1053</v>
      </c>
      <c r="BE36" s="373">
        <v>550.4</v>
      </c>
      <c r="BF36" s="373">
        <v>969</v>
      </c>
      <c r="BG36" s="373">
        <v>594</v>
      </c>
      <c r="BH36" s="373">
        <v>1001</v>
      </c>
      <c r="BI36" s="373">
        <v>1020</v>
      </c>
      <c r="BJ36" s="372" t="s">
        <v>419</v>
      </c>
      <c r="BK36" s="373" t="s">
        <v>419</v>
      </c>
      <c r="BL36" s="373" t="s">
        <v>419</v>
      </c>
      <c r="BM36" s="373" t="s">
        <v>419</v>
      </c>
      <c r="BN36" s="374" t="s">
        <v>419</v>
      </c>
      <c r="BO36" s="373">
        <v>1253.5999999999999</v>
      </c>
      <c r="BP36" s="373">
        <v>1253.5999999999999</v>
      </c>
      <c r="BQ36" s="373">
        <v>1253.5999999999999</v>
      </c>
      <c r="BR36" s="373">
        <v>1713</v>
      </c>
      <c r="BS36" s="373">
        <v>1481</v>
      </c>
      <c r="BT36" s="372" t="s">
        <v>419</v>
      </c>
      <c r="BU36" s="373" t="s">
        <v>419</v>
      </c>
      <c r="BV36" s="373" t="s">
        <v>419</v>
      </c>
      <c r="BW36" s="373" t="s">
        <v>419</v>
      </c>
      <c r="BX36" s="374" t="s">
        <v>419</v>
      </c>
    </row>
    <row r="37" spans="1:76" x14ac:dyDescent="0.25">
      <c r="A37" s="354" t="s">
        <v>177</v>
      </c>
      <c r="B37" s="372">
        <v>70.63</v>
      </c>
      <c r="C37" s="373">
        <v>65.06</v>
      </c>
      <c r="D37" s="373">
        <v>64.5</v>
      </c>
      <c r="E37" s="373">
        <v>51.04</v>
      </c>
      <c r="F37" s="373">
        <v>68.8</v>
      </c>
      <c r="G37" s="372">
        <v>30.2</v>
      </c>
      <c r="H37" s="373">
        <v>40.15</v>
      </c>
      <c r="I37" s="373">
        <v>30.95</v>
      </c>
      <c r="J37" s="373">
        <v>44.5</v>
      </c>
      <c r="K37" s="374">
        <v>39.42</v>
      </c>
      <c r="L37" s="373">
        <v>122.89</v>
      </c>
      <c r="M37" s="373">
        <v>162.4</v>
      </c>
      <c r="N37" s="373">
        <v>126.21</v>
      </c>
      <c r="O37" s="373">
        <v>159.88999999999999</v>
      </c>
      <c r="P37" s="373">
        <v>144.51</v>
      </c>
      <c r="Q37" s="372">
        <v>92.49</v>
      </c>
      <c r="R37" s="373">
        <v>81.67</v>
      </c>
      <c r="S37" s="373">
        <v>67.48</v>
      </c>
      <c r="T37" s="373">
        <v>84.03</v>
      </c>
      <c r="U37" s="374">
        <v>88.29</v>
      </c>
      <c r="V37" s="373">
        <v>98.69</v>
      </c>
      <c r="W37" s="373">
        <v>100.69</v>
      </c>
      <c r="X37" s="373">
        <v>79.13</v>
      </c>
      <c r="Y37" s="373">
        <v>145.19999999999999</v>
      </c>
      <c r="Z37" s="373">
        <v>96</v>
      </c>
      <c r="AA37" s="372">
        <v>18.399999999999999</v>
      </c>
      <c r="AB37" s="373">
        <v>28</v>
      </c>
      <c r="AC37" s="373">
        <v>18.399999999999999</v>
      </c>
      <c r="AD37" s="373">
        <v>35</v>
      </c>
      <c r="AE37" s="373">
        <v>18.399999999999999</v>
      </c>
      <c r="AF37" s="393">
        <v>59</v>
      </c>
      <c r="AG37" s="384">
        <v>66</v>
      </c>
      <c r="AH37" s="384">
        <v>46</v>
      </c>
      <c r="AI37" s="384">
        <v>73</v>
      </c>
      <c r="AJ37" s="388">
        <v>71</v>
      </c>
      <c r="AK37" s="373">
        <v>2288.44</v>
      </c>
      <c r="AL37" s="373">
        <v>2527.9299999999998</v>
      </c>
      <c r="AM37" s="373">
        <v>1895.05</v>
      </c>
      <c r="AN37" s="373">
        <v>2455.56</v>
      </c>
      <c r="AO37" s="373">
        <v>2854.22</v>
      </c>
      <c r="AP37" s="372">
        <v>1956.35</v>
      </c>
      <c r="AQ37" s="373">
        <v>2351.5500000000002</v>
      </c>
      <c r="AR37" s="373">
        <v>2301.65</v>
      </c>
      <c r="AS37" s="373">
        <v>2340.62</v>
      </c>
      <c r="AT37" s="374">
        <v>2242.6</v>
      </c>
      <c r="AU37" s="373">
        <v>2319.63</v>
      </c>
      <c r="AV37" s="373">
        <v>1458.55</v>
      </c>
      <c r="AW37" s="373">
        <v>1716</v>
      </c>
      <c r="AX37" s="373">
        <v>3284</v>
      </c>
      <c r="AY37" s="373">
        <v>2654</v>
      </c>
      <c r="AZ37" s="372">
        <v>1125</v>
      </c>
      <c r="BA37" s="373">
        <v>1012</v>
      </c>
      <c r="BB37" s="373">
        <v>968</v>
      </c>
      <c r="BC37" s="373">
        <v>1760</v>
      </c>
      <c r="BD37" s="374">
        <v>1430</v>
      </c>
      <c r="BE37" s="373" t="s">
        <v>419</v>
      </c>
      <c r="BF37" s="373" t="s">
        <v>419</v>
      </c>
      <c r="BG37" s="373" t="s">
        <v>419</v>
      </c>
      <c r="BH37" s="373" t="s">
        <v>419</v>
      </c>
      <c r="BI37" s="373" t="s">
        <v>419</v>
      </c>
      <c r="BJ37" s="372" t="s">
        <v>419</v>
      </c>
      <c r="BK37" s="373" t="s">
        <v>419</v>
      </c>
      <c r="BL37" s="373" t="s">
        <v>419</v>
      </c>
      <c r="BM37" s="373" t="s">
        <v>419</v>
      </c>
      <c r="BN37" s="374" t="s">
        <v>419</v>
      </c>
      <c r="BO37" s="373" t="s">
        <v>419</v>
      </c>
      <c r="BP37" s="373" t="s">
        <v>419</v>
      </c>
      <c r="BQ37" s="373" t="s">
        <v>419</v>
      </c>
      <c r="BR37" s="373" t="s">
        <v>419</v>
      </c>
      <c r="BS37" s="373" t="s">
        <v>419</v>
      </c>
      <c r="BT37" s="372" t="s">
        <v>419</v>
      </c>
      <c r="BU37" s="373" t="s">
        <v>419</v>
      </c>
      <c r="BV37" s="373" t="s">
        <v>419</v>
      </c>
      <c r="BW37" s="373" t="s">
        <v>419</v>
      </c>
      <c r="BX37" s="374" t="s">
        <v>419</v>
      </c>
    </row>
    <row r="38" spans="1:76" x14ac:dyDescent="0.25">
      <c r="A38" s="354" t="s">
        <v>178</v>
      </c>
      <c r="B38" s="372">
        <v>61.39</v>
      </c>
      <c r="C38" s="373">
        <v>57.74</v>
      </c>
      <c r="D38" s="373">
        <v>53.48</v>
      </c>
      <c r="E38" s="373">
        <v>43.19</v>
      </c>
      <c r="F38" s="373">
        <v>55.91</v>
      </c>
      <c r="G38" s="372">
        <v>34.42</v>
      </c>
      <c r="H38" s="373">
        <v>31.9</v>
      </c>
      <c r="I38" s="373">
        <v>26.4</v>
      </c>
      <c r="J38" s="373">
        <v>37.36</v>
      </c>
      <c r="K38" s="374">
        <v>27.62</v>
      </c>
      <c r="L38" s="373">
        <v>123.62</v>
      </c>
      <c r="M38" s="373">
        <v>119.77</v>
      </c>
      <c r="N38" s="373">
        <v>95.8</v>
      </c>
      <c r="O38" s="373">
        <v>125.25</v>
      </c>
      <c r="P38" s="373">
        <v>99.94</v>
      </c>
      <c r="Q38" s="372">
        <v>81.150000000000006</v>
      </c>
      <c r="R38" s="373">
        <v>77.319999999999993</v>
      </c>
      <c r="S38" s="373">
        <v>56.72</v>
      </c>
      <c r="T38" s="373">
        <v>82.24</v>
      </c>
      <c r="U38" s="374">
        <v>70.39</v>
      </c>
      <c r="V38" s="373">
        <v>83.99</v>
      </c>
      <c r="W38" s="373">
        <v>80.040000000000006</v>
      </c>
      <c r="X38" s="373">
        <v>52.8</v>
      </c>
      <c r="Y38" s="373">
        <v>85.47</v>
      </c>
      <c r="Z38" s="373">
        <v>52.8</v>
      </c>
      <c r="AA38" s="372">
        <v>17.350000000000001</v>
      </c>
      <c r="AB38" s="373">
        <v>29.1</v>
      </c>
      <c r="AC38" s="373">
        <v>16.8</v>
      </c>
      <c r="AD38" s="373">
        <v>25.97</v>
      </c>
      <c r="AE38" s="373">
        <v>19</v>
      </c>
      <c r="AF38" s="393">
        <v>62</v>
      </c>
      <c r="AG38" s="384">
        <v>48</v>
      </c>
      <c r="AH38" s="384">
        <v>20.8</v>
      </c>
      <c r="AI38" s="384">
        <v>57</v>
      </c>
      <c r="AJ38" s="388">
        <v>49</v>
      </c>
      <c r="AK38" s="373">
        <v>2031.46</v>
      </c>
      <c r="AL38" s="373">
        <v>2283.44</v>
      </c>
      <c r="AM38" s="373">
        <v>1504.36</v>
      </c>
      <c r="AN38" s="373">
        <v>2184.65</v>
      </c>
      <c r="AO38" s="373">
        <v>1868.38</v>
      </c>
      <c r="AP38" s="372">
        <v>1871.78</v>
      </c>
      <c r="AQ38" s="373">
        <v>2043.41</v>
      </c>
      <c r="AR38" s="373">
        <v>1503.34</v>
      </c>
      <c r="AS38" s="373">
        <v>2439.79</v>
      </c>
      <c r="AT38" s="374">
        <v>2024.39</v>
      </c>
      <c r="AU38" s="373">
        <v>3401.12</v>
      </c>
      <c r="AV38" s="373">
        <v>2724.39</v>
      </c>
      <c r="AW38" s="373">
        <v>2063.1999999999998</v>
      </c>
      <c r="AX38" s="373">
        <v>1982.4</v>
      </c>
      <c r="AY38" s="373">
        <v>2162.31</v>
      </c>
      <c r="AZ38" s="372">
        <v>1276.8</v>
      </c>
      <c r="BA38" s="373">
        <v>1891</v>
      </c>
      <c r="BB38" s="373">
        <v>1276.8</v>
      </c>
      <c r="BC38" s="373">
        <v>1268</v>
      </c>
      <c r="BD38" s="374">
        <v>1268</v>
      </c>
      <c r="BE38" s="373" t="s">
        <v>419</v>
      </c>
      <c r="BF38" s="373" t="s">
        <v>419</v>
      </c>
      <c r="BG38" s="373" t="s">
        <v>419</v>
      </c>
      <c r="BH38" s="373" t="s">
        <v>419</v>
      </c>
      <c r="BI38" s="373" t="s">
        <v>419</v>
      </c>
      <c r="BJ38" s="372" t="s">
        <v>419</v>
      </c>
      <c r="BK38" s="373" t="s">
        <v>419</v>
      </c>
      <c r="BL38" s="373" t="s">
        <v>419</v>
      </c>
      <c r="BM38" s="373" t="s">
        <v>419</v>
      </c>
      <c r="BN38" s="374" t="s">
        <v>419</v>
      </c>
      <c r="BO38" s="373" t="s">
        <v>419</v>
      </c>
      <c r="BP38" s="373" t="s">
        <v>419</v>
      </c>
      <c r="BQ38" s="373" t="s">
        <v>419</v>
      </c>
      <c r="BR38" s="373" t="s">
        <v>419</v>
      </c>
      <c r="BS38" s="373" t="s">
        <v>419</v>
      </c>
      <c r="BT38" s="372" t="s">
        <v>419</v>
      </c>
      <c r="BU38" s="373" t="s">
        <v>419</v>
      </c>
      <c r="BV38" s="373" t="s">
        <v>419</v>
      </c>
      <c r="BW38" s="373" t="s">
        <v>419</v>
      </c>
      <c r="BX38" s="374" t="s">
        <v>419</v>
      </c>
    </row>
    <row r="39" spans="1:76" x14ac:dyDescent="0.25">
      <c r="A39" s="354" t="s">
        <v>179</v>
      </c>
      <c r="B39" s="372">
        <v>61.69</v>
      </c>
      <c r="C39" s="373">
        <v>52.34</v>
      </c>
      <c r="D39" s="373">
        <v>59.84</v>
      </c>
      <c r="E39" s="373">
        <v>44.49</v>
      </c>
      <c r="F39" s="373">
        <v>60.42</v>
      </c>
      <c r="G39" s="372">
        <v>27.37</v>
      </c>
      <c r="H39" s="373">
        <v>34.24</v>
      </c>
      <c r="I39" s="373">
        <v>29.73</v>
      </c>
      <c r="J39" s="373">
        <v>38.76</v>
      </c>
      <c r="K39" s="374">
        <v>25.6</v>
      </c>
      <c r="L39" s="373">
        <v>105.34</v>
      </c>
      <c r="M39" s="373">
        <v>133.22</v>
      </c>
      <c r="N39" s="373">
        <v>118.69</v>
      </c>
      <c r="O39" s="373">
        <v>144.31</v>
      </c>
      <c r="P39" s="373">
        <v>103.96</v>
      </c>
      <c r="Q39" s="372">
        <v>83.3</v>
      </c>
      <c r="R39" s="373">
        <v>79.7</v>
      </c>
      <c r="S39" s="373">
        <v>68.28</v>
      </c>
      <c r="T39" s="373">
        <v>88.2</v>
      </c>
      <c r="U39" s="374">
        <v>82.52</v>
      </c>
      <c r="V39" s="373">
        <v>64.22</v>
      </c>
      <c r="W39" s="373">
        <v>93.19</v>
      </c>
      <c r="X39" s="373">
        <v>70.400000000000006</v>
      </c>
      <c r="Y39" s="373">
        <v>70.400000000000006</v>
      </c>
      <c r="Z39" s="373">
        <v>70.400000000000006</v>
      </c>
      <c r="AA39" s="372">
        <v>16</v>
      </c>
      <c r="AB39" s="373">
        <v>23.51</v>
      </c>
      <c r="AC39" s="373">
        <v>16</v>
      </c>
      <c r="AD39" s="373">
        <v>31</v>
      </c>
      <c r="AE39" s="373">
        <v>14</v>
      </c>
      <c r="AF39" s="393" t="s">
        <v>419</v>
      </c>
      <c r="AG39" s="384" t="s">
        <v>419</v>
      </c>
      <c r="AH39" s="384" t="s">
        <v>419</v>
      </c>
      <c r="AI39" s="384" t="s">
        <v>419</v>
      </c>
      <c r="AJ39" s="388" t="s">
        <v>419</v>
      </c>
      <c r="AK39" s="373">
        <v>1846.73</v>
      </c>
      <c r="AL39" s="373">
        <v>2004.05</v>
      </c>
      <c r="AM39" s="373">
        <v>1791.28</v>
      </c>
      <c r="AN39" s="373">
        <v>2335.33</v>
      </c>
      <c r="AO39" s="373">
        <v>1924.6</v>
      </c>
      <c r="AP39" s="372">
        <v>2054.2399999999998</v>
      </c>
      <c r="AQ39" s="373">
        <v>2115.12</v>
      </c>
      <c r="AR39" s="373">
        <v>2458.5700000000002</v>
      </c>
      <c r="AS39" s="373">
        <v>2479.7800000000002</v>
      </c>
      <c r="AT39" s="374">
        <v>2215.0100000000002</v>
      </c>
      <c r="AU39" s="373">
        <v>2644.31</v>
      </c>
      <c r="AV39" s="373">
        <v>2633.3</v>
      </c>
      <c r="AW39" s="373">
        <v>1840.8</v>
      </c>
      <c r="AX39" s="373">
        <v>3083</v>
      </c>
      <c r="AY39" s="373">
        <v>2032</v>
      </c>
      <c r="AZ39" s="372" t="s">
        <v>419</v>
      </c>
      <c r="BA39" s="373" t="s">
        <v>419</v>
      </c>
      <c r="BB39" s="373" t="s">
        <v>419</v>
      </c>
      <c r="BC39" s="373" t="s">
        <v>419</v>
      </c>
      <c r="BD39" s="374" t="s">
        <v>419</v>
      </c>
      <c r="BE39" s="373" t="s">
        <v>419</v>
      </c>
      <c r="BF39" s="373" t="s">
        <v>419</v>
      </c>
      <c r="BG39" s="373" t="s">
        <v>419</v>
      </c>
      <c r="BH39" s="373" t="s">
        <v>419</v>
      </c>
      <c r="BI39" s="373" t="s">
        <v>419</v>
      </c>
      <c r="BJ39" s="372" t="s">
        <v>419</v>
      </c>
      <c r="BK39" s="373" t="s">
        <v>419</v>
      </c>
      <c r="BL39" s="373" t="s">
        <v>419</v>
      </c>
      <c r="BM39" s="373" t="s">
        <v>419</v>
      </c>
      <c r="BN39" s="374" t="s">
        <v>419</v>
      </c>
      <c r="BO39" s="373" t="s">
        <v>419</v>
      </c>
      <c r="BP39" s="373" t="s">
        <v>419</v>
      </c>
      <c r="BQ39" s="373" t="s">
        <v>419</v>
      </c>
      <c r="BR39" s="373" t="s">
        <v>419</v>
      </c>
      <c r="BS39" s="373" t="s">
        <v>419</v>
      </c>
      <c r="BT39" s="372" t="s">
        <v>419</v>
      </c>
      <c r="BU39" s="373" t="s">
        <v>419</v>
      </c>
      <c r="BV39" s="373" t="s">
        <v>419</v>
      </c>
      <c r="BW39" s="373" t="s">
        <v>419</v>
      </c>
      <c r="BX39" s="374" t="s">
        <v>419</v>
      </c>
    </row>
    <row r="40" spans="1:76" x14ac:dyDescent="0.25">
      <c r="A40" s="354" t="s">
        <v>180</v>
      </c>
      <c r="B40" s="372">
        <v>64.41</v>
      </c>
      <c r="C40" s="373">
        <v>49.61</v>
      </c>
      <c r="D40" s="373">
        <v>62.87</v>
      </c>
      <c r="E40" s="373">
        <v>61.56</v>
      </c>
      <c r="F40" s="373">
        <v>57.06</v>
      </c>
      <c r="G40" s="372">
        <v>43.22</v>
      </c>
      <c r="H40" s="373">
        <v>45.21</v>
      </c>
      <c r="I40" s="373">
        <v>37.56</v>
      </c>
      <c r="J40" s="373">
        <v>47.11</v>
      </c>
      <c r="K40" s="374">
        <v>45.87</v>
      </c>
      <c r="L40" s="373">
        <v>183.83</v>
      </c>
      <c r="M40" s="373">
        <v>189.11</v>
      </c>
      <c r="N40" s="373">
        <v>157.81</v>
      </c>
      <c r="O40" s="373">
        <v>190.51</v>
      </c>
      <c r="P40" s="373">
        <v>189.78</v>
      </c>
      <c r="Q40" s="372">
        <v>56</v>
      </c>
      <c r="R40" s="373">
        <v>74</v>
      </c>
      <c r="S40" s="373">
        <v>59.04</v>
      </c>
      <c r="T40" s="373">
        <v>75</v>
      </c>
      <c r="U40" s="374">
        <v>81</v>
      </c>
      <c r="V40" s="373">
        <v>66</v>
      </c>
      <c r="W40" s="373">
        <v>59</v>
      </c>
      <c r="X40" s="373">
        <v>59</v>
      </c>
      <c r="Y40" s="373">
        <v>63.2</v>
      </c>
      <c r="Z40" s="373">
        <v>90.32</v>
      </c>
      <c r="AA40" s="372">
        <v>14</v>
      </c>
      <c r="AB40" s="373">
        <v>20</v>
      </c>
      <c r="AC40" s="373">
        <v>9.6</v>
      </c>
      <c r="AD40" s="373">
        <v>27</v>
      </c>
      <c r="AE40" s="373">
        <v>15</v>
      </c>
      <c r="AF40" s="393">
        <v>93</v>
      </c>
      <c r="AG40" s="384">
        <v>78</v>
      </c>
      <c r="AH40" s="384">
        <v>59</v>
      </c>
      <c r="AI40" s="384">
        <v>88</v>
      </c>
      <c r="AJ40" s="388">
        <v>94</v>
      </c>
      <c r="AK40" s="373" t="s">
        <v>419</v>
      </c>
      <c r="AL40" s="373" t="s">
        <v>419</v>
      </c>
      <c r="AM40" s="373" t="s">
        <v>419</v>
      </c>
      <c r="AN40" s="373" t="s">
        <v>419</v>
      </c>
      <c r="AO40" s="373" t="s">
        <v>419</v>
      </c>
      <c r="AP40" s="372">
        <v>1493.38</v>
      </c>
      <c r="AQ40" s="373">
        <v>1870.05</v>
      </c>
      <c r="AR40" s="373">
        <v>2072.04</v>
      </c>
      <c r="AS40" s="373">
        <v>2303.5100000000002</v>
      </c>
      <c r="AT40" s="374">
        <v>2322.34</v>
      </c>
      <c r="AU40" s="373">
        <v>2015.46</v>
      </c>
      <c r="AV40" s="373">
        <v>2727.4</v>
      </c>
      <c r="AW40" s="373">
        <v>1584</v>
      </c>
      <c r="AX40" s="373">
        <v>1900.8</v>
      </c>
      <c r="AY40" s="373">
        <v>3216</v>
      </c>
      <c r="AZ40" s="372" t="s">
        <v>419</v>
      </c>
      <c r="BA40" s="373" t="s">
        <v>419</v>
      </c>
      <c r="BB40" s="373" t="s">
        <v>419</v>
      </c>
      <c r="BC40" s="373" t="s">
        <v>419</v>
      </c>
      <c r="BD40" s="374" t="s">
        <v>419</v>
      </c>
      <c r="BE40" s="373" t="s">
        <v>419</v>
      </c>
      <c r="BF40" s="373" t="s">
        <v>419</v>
      </c>
      <c r="BG40" s="373" t="s">
        <v>419</v>
      </c>
      <c r="BH40" s="373" t="s">
        <v>419</v>
      </c>
      <c r="BI40" s="373" t="s">
        <v>419</v>
      </c>
      <c r="BJ40" s="372" t="s">
        <v>419</v>
      </c>
      <c r="BK40" s="373" t="s">
        <v>419</v>
      </c>
      <c r="BL40" s="373" t="s">
        <v>419</v>
      </c>
      <c r="BM40" s="373" t="s">
        <v>419</v>
      </c>
      <c r="BN40" s="374" t="s">
        <v>419</v>
      </c>
      <c r="BO40" s="373" t="s">
        <v>419</v>
      </c>
      <c r="BP40" s="373" t="s">
        <v>419</v>
      </c>
      <c r="BQ40" s="373" t="s">
        <v>419</v>
      </c>
      <c r="BR40" s="373" t="s">
        <v>419</v>
      </c>
      <c r="BS40" s="373" t="s">
        <v>419</v>
      </c>
      <c r="BT40" s="372" t="s">
        <v>419</v>
      </c>
      <c r="BU40" s="373" t="s">
        <v>419</v>
      </c>
      <c r="BV40" s="373" t="s">
        <v>419</v>
      </c>
      <c r="BW40" s="373" t="s">
        <v>419</v>
      </c>
      <c r="BX40" s="374" t="s">
        <v>419</v>
      </c>
    </row>
    <row r="41" spans="1:76" x14ac:dyDescent="0.25">
      <c r="A41" s="354" t="s">
        <v>181</v>
      </c>
      <c r="B41" s="372">
        <v>59.1</v>
      </c>
      <c r="C41" s="373">
        <v>39.950000000000003</v>
      </c>
      <c r="D41" s="373">
        <v>65.52</v>
      </c>
      <c r="E41" s="373">
        <v>46.97</v>
      </c>
      <c r="F41" s="373">
        <v>54.77</v>
      </c>
      <c r="G41" s="372">
        <v>34.67</v>
      </c>
      <c r="H41" s="373">
        <v>31.27</v>
      </c>
      <c r="I41" s="373">
        <v>27.2</v>
      </c>
      <c r="J41" s="373">
        <v>29.88</v>
      </c>
      <c r="K41" s="374">
        <v>31.82</v>
      </c>
      <c r="L41" s="373">
        <v>100.94</v>
      </c>
      <c r="M41" s="373">
        <v>116.01</v>
      </c>
      <c r="N41" s="373">
        <v>103.45</v>
      </c>
      <c r="O41" s="373">
        <v>108.61</v>
      </c>
      <c r="P41" s="373">
        <v>98.53</v>
      </c>
      <c r="Q41" s="372">
        <v>88.82</v>
      </c>
      <c r="R41" s="373">
        <v>85.91</v>
      </c>
      <c r="S41" s="373">
        <v>70.41</v>
      </c>
      <c r="T41" s="373">
        <v>59.62</v>
      </c>
      <c r="U41" s="374">
        <v>67.89</v>
      </c>
      <c r="V41" s="373">
        <v>104.44</v>
      </c>
      <c r="W41" s="373">
        <v>104.69</v>
      </c>
      <c r="X41" s="373">
        <v>75.36</v>
      </c>
      <c r="Y41" s="373">
        <v>74.680000000000007</v>
      </c>
      <c r="Z41" s="373">
        <v>72.2</v>
      </c>
      <c r="AA41" s="372">
        <v>20</v>
      </c>
      <c r="AB41" s="373">
        <v>34.270000000000003</v>
      </c>
      <c r="AC41" s="373">
        <v>19.2</v>
      </c>
      <c r="AD41" s="373">
        <v>27.89</v>
      </c>
      <c r="AE41" s="373">
        <v>19.2</v>
      </c>
      <c r="AF41" s="393" t="s">
        <v>419</v>
      </c>
      <c r="AG41" s="384" t="s">
        <v>419</v>
      </c>
      <c r="AH41" s="384" t="s">
        <v>419</v>
      </c>
      <c r="AI41" s="384" t="s">
        <v>419</v>
      </c>
      <c r="AJ41" s="388" t="s">
        <v>419</v>
      </c>
      <c r="AK41" s="373">
        <v>1845.77</v>
      </c>
      <c r="AL41" s="373">
        <v>2256.65</v>
      </c>
      <c r="AM41" s="373">
        <v>1772.43</v>
      </c>
      <c r="AN41" s="373">
        <v>2108.17</v>
      </c>
      <c r="AO41" s="373">
        <v>1844.14</v>
      </c>
      <c r="AP41" s="372">
        <v>1686.9</v>
      </c>
      <c r="AQ41" s="373">
        <v>2087.96</v>
      </c>
      <c r="AR41" s="373">
        <v>2062.67</v>
      </c>
      <c r="AS41" s="373">
        <v>1955.83</v>
      </c>
      <c r="AT41" s="374">
        <v>1865.99</v>
      </c>
      <c r="AU41" s="373">
        <v>2466.83</v>
      </c>
      <c r="AV41" s="373">
        <v>2595.2399999999998</v>
      </c>
      <c r="AW41" s="373">
        <v>2336.63</v>
      </c>
      <c r="AX41" s="373">
        <v>2440.73</v>
      </c>
      <c r="AY41" s="373">
        <v>2304.29</v>
      </c>
      <c r="AZ41" s="372">
        <v>1349</v>
      </c>
      <c r="BA41" s="373">
        <v>1801</v>
      </c>
      <c r="BB41" s="373">
        <v>1318</v>
      </c>
      <c r="BC41" s="373">
        <v>1308</v>
      </c>
      <c r="BD41" s="374">
        <v>1242</v>
      </c>
      <c r="BE41" s="373" t="s">
        <v>419</v>
      </c>
      <c r="BF41" s="373" t="s">
        <v>419</v>
      </c>
      <c r="BG41" s="373" t="s">
        <v>419</v>
      </c>
      <c r="BH41" s="373" t="s">
        <v>419</v>
      </c>
      <c r="BI41" s="373" t="s">
        <v>419</v>
      </c>
      <c r="BJ41" s="372">
        <v>626.4</v>
      </c>
      <c r="BK41" s="373">
        <v>810</v>
      </c>
      <c r="BL41" s="373">
        <v>756</v>
      </c>
      <c r="BM41" s="373">
        <v>626.4</v>
      </c>
      <c r="BN41" s="374">
        <v>626.4</v>
      </c>
      <c r="BO41" s="373">
        <v>1325.6</v>
      </c>
      <c r="BP41" s="373">
        <v>1875</v>
      </c>
      <c r="BQ41" s="373">
        <v>1921</v>
      </c>
      <c r="BR41" s="373">
        <v>1873</v>
      </c>
      <c r="BS41" s="373">
        <v>1746</v>
      </c>
      <c r="BT41" s="372" t="s">
        <v>419</v>
      </c>
      <c r="BU41" s="373" t="s">
        <v>419</v>
      </c>
      <c r="BV41" s="373" t="s">
        <v>419</v>
      </c>
      <c r="BW41" s="373" t="s">
        <v>419</v>
      </c>
      <c r="BX41" s="374" t="s">
        <v>419</v>
      </c>
    </row>
    <row r="42" spans="1:76" x14ac:dyDescent="0.25">
      <c r="A42" s="354" t="s">
        <v>182</v>
      </c>
      <c r="B42" s="372">
        <v>61.21</v>
      </c>
      <c r="C42" s="373">
        <v>48.39</v>
      </c>
      <c r="D42" s="373">
        <v>61.71</v>
      </c>
      <c r="E42" s="373">
        <v>66.23</v>
      </c>
      <c r="F42" s="373">
        <v>58.12</v>
      </c>
      <c r="G42" s="372">
        <v>41.96</v>
      </c>
      <c r="H42" s="373">
        <v>44.85</v>
      </c>
      <c r="I42" s="373">
        <v>42.86</v>
      </c>
      <c r="J42" s="373">
        <v>43.14</v>
      </c>
      <c r="K42" s="374">
        <v>43.95</v>
      </c>
      <c r="L42" s="373">
        <v>177.8</v>
      </c>
      <c r="M42" s="373">
        <v>188.05</v>
      </c>
      <c r="N42" s="373">
        <v>178.45</v>
      </c>
      <c r="O42" s="373">
        <v>176.35</v>
      </c>
      <c r="P42" s="373">
        <v>177.63</v>
      </c>
      <c r="Q42" s="372">
        <v>62</v>
      </c>
      <c r="R42" s="373">
        <v>70</v>
      </c>
      <c r="S42" s="373">
        <v>70</v>
      </c>
      <c r="T42" s="373">
        <v>71</v>
      </c>
      <c r="U42" s="374">
        <v>83</v>
      </c>
      <c r="V42" s="373">
        <v>83.28</v>
      </c>
      <c r="W42" s="373">
        <v>55.65</v>
      </c>
      <c r="X42" s="373">
        <v>79.02</v>
      </c>
      <c r="Y42" s="373">
        <v>77.67</v>
      </c>
      <c r="Z42" s="373">
        <v>74.010000000000005</v>
      </c>
      <c r="AA42" s="372">
        <v>14</v>
      </c>
      <c r="AB42" s="373">
        <v>21</v>
      </c>
      <c r="AC42" s="373">
        <v>12.8</v>
      </c>
      <c r="AD42" s="373">
        <v>28</v>
      </c>
      <c r="AE42" s="373">
        <v>15</v>
      </c>
      <c r="AF42" s="393">
        <v>91</v>
      </c>
      <c r="AG42" s="384">
        <v>78</v>
      </c>
      <c r="AH42" s="384">
        <v>67</v>
      </c>
      <c r="AI42" s="384">
        <v>82</v>
      </c>
      <c r="AJ42" s="388">
        <v>88</v>
      </c>
      <c r="AK42" s="373">
        <v>1340</v>
      </c>
      <c r="AL42" s="373">
        <v>1496</v>
      </c>
      <c r="AM42" s="373">
        <v>1012</v>
      </c>
      <c r="AN42" s="373">
        <v>1900</v>
      </c>
      <c r="AO42" s="373">
        <v>2620</v>
      </c>
      <c r="AP42" s="372">
        <v>1376.92</v>
      </c>
      <c r="AQ42" s="373">
        <v>2024.03</v>
      </c>
      <c r="AR42" s="373">
        <v>2453.73</v>
      </c>
      <c r="AS42" s="373">
        <v>2616.1</v>
      </c>
      <c r="AT42" s="374">
        <v>2444.37</v>
      </c>
      <c r="AU42" s="373">
        <v>2015</v>
      </c>
      <c r="AV42" s="373">
        <v>2727</v>
      </c>
      <c r="AW42" s="373">
        <v>1286.4000000000001</v>
      </c>
      <c r="AX42" s="373">
        <v>2073</v>
      </c>
      <c r="AY42" s="373">
        <v>3235</v>
      </c>
      <c r="AZ42" s="372" t="s">
        <v>419</v>
      </c>
      <c r="BA42" s="373" t="s">
        <v>419</v>
      </c>
      <c r="BB42" s="373" t="s">
        <v>419</v>
      </c>
      <c r="BC42" s="373" t="s">
        <v>419</v>
      </c>
      <c r="BD42" s="374" t="s">
        <v>419</v>
      </c>
      <c r="BE42" s="373" t="s">
        <v>419</v>
      </c>
      <c r="BF42" s="373" t="s">
        <v>419</v>
      </c>
      <c r="BG42" s="373" t="s">
        <v>419</v>
      </c>
      <c r="BH42" s="373" t="s">
        <v>419</v>
      </c>
      <c r="BI42" s="373" t="s">
        <v>419</v>
      </c>
      <c r="BJ42" s="372" t="s">
        <v>419</v>
      </c>
      <c r="BK42" s="373" t="s">
        <v>419</v>
      </c>
      <c r="BL42" s="373" t="s">
        <v>419</v>
      </c>
      <c r="BM42" s="373" t="s">
        <v>419</v>
      </c>
      <c r="BN42" s="374" t="s">
        <v>419</v>
      </c>
      <c r="BO42" s="373" t="s">
        <v>419</v>
      </c>
      <c r="BP42" s="373" t="s">
        <v>419</v>
      </c>
      <c r="BQ42" s="373" t="s">
        <v>419</v>
      </c>
      <c r="BR42" s="373" t="s">
        <v>419</v>
      </c>
      <c r="BS42" s="373" t="s">
        <v>419</v>
      </c>
      <c r="BT42" s="372" t="s">
        <v>419</v>
      </c>
      <c r="BU42" s="373" t="s">
        <v>419</v>
      </c>
      <c r="BV42" s="373" t="s">
        <v>419</v>
      </c>
      <c r="BW42" s="373" t="s">
        <v>419</v>
      </c>
      <c r="BX42" s="374" t="s">
        <v>419</v>
      </c>
    </row>
    <row r="43" spans="1:76" x14ac:dyDescent="0.25">
      <c r="A43" s="354" t="s">
        <v>183</v>
      </c>
      <c r="B43" s="372">
        <v>67.989999999999995</v>
      </c>
      <c r="C43" s="373">
        <v>53.16</v>
      </c>
      <c r="D43" s="373">
        <v>56.96</v>
      </c>
      <c r="E43" s="373">
        <v>45.71</v>
      </c>
      <c r="F43" s="373">
        <v>59.98</v>
      </c>
      <c r="G43" s="372">
        <v>33.450000000000003</v>
      </c>
      <c r="H43" s="373">
        <v>31.44</v>
      </c>
      <c r="I43" s="373">
        <v>28</v>
      </c>
      <c r="J43" s="373">
        <v>41.6</v>
      </c>
      <c r="K43" s="374">
        <v>27.2</v>
      </c>
      <c r="L43" s="373">
        <v>98.47</v>
      </c>
      <c r="M43" s="373">
        <v>102.36</v>
      </c>
      <c r="N43" s="373">
        <v>88.68</v>
      </c>
      <c r="O43" s="373">
        <v>128.63</v>
      </c>
      <c r="P43" s="373">
        <v>80.34</v>
      </c>
      <c r="Q43" s="372">
        <v>81.760000000000005</v>
      </c>
      <c r="R43" s="373">
        <v>87.28</v>
      </c>
      <c r="S43" s="373">
        <v>57.52</v>
      </c>
      <c r="T43" s="373">
        <v>84.69</v>
      </c>
      <c r="U43" s="374">
        <v>82.96</v>
      </c>
      <c r="V43" s="373">
        <v>94.93</v>
      </c>
      <c r="W43" s="373">
        <v>98.88</v>
      </c>
      <c r="X43" s="373">
        <v>64</v>
      </c>
      <c r="Y43" s="373">
        <v>110.32</v>
      </c>
      <c r="Z43" s="373">
        <v>70.59</v>
      </c>
      <c r="AA43" s="372">
        <v>19.2</v>
      </c>
      <c r="AB43" s="373">
        <v>30.55</v>
      </c>
      <c r="AC43" s="373">
        <v>20</v>
      </c>
      <c r="AD43" s="373">
        <v>28.41</v>
      </c>
      <c r="AE43" s="373">
        <v>23.22</v>
      </c>
      <c r="AF43" s="393" t="s">
        <v>419</v>
      </c>
      <c r="AG43" s="384" t="s">
        <v>419</v>
      </c>
      <c r="AH43" s="384" t="s">
        <v>419</v>
      </c>
      <c r="AI43" s="384" t="s">
        <v>419</v>
      </c>
      <c r="AJ43" s="388" t="s">
        <v>419</v>
      </c>
      <c r="AK43" s="373">
        <v>2011.38</v>
      </c>
      <c r="AL43" s="373">
        <v>2285.02</v>
      </c>
      <c r="AM43" s="373">
        <v>1615.92</v>
      </c>
      <c r="AN43" s="373">
        <v>2295.5700000000002</v>
      </c>
      <c r="AO43" s="373">
        <v>1821.87</v>
      </c>
      <c r="AP43" s="372">
        <v>2164.7600000000002</v>
      </c>
      <c r="AQ43" s="373">
        <v>2304.2399999999998</v>
      </c>
      <c r="AR43" s="373">
        <v>1776.92</v>
      </c>
      <c r="AS43" s="373">
        <v>2709.44</v>
      </c>
      <c r="AT43" s="374">
        <v>2199.44</v>
      </c>
      <c r="AU43" s="373">
        <v>3146.04</v>
      </c>
      <c r="AV43" s="373">
        <v>2793.04</v>
      </c>
      <c r="AW43" s="373">
        <v>1977.6</v>
      </c>
      <c r="AX43" s="373">
        <v>2664</v>
      </c>
      <c r="AY43" s="373">
        <v>1971.2</v>
      </c>
      <c r="AZ43" s="372" t="s">
        <v>419</v>
      </c>
      <c r="BA43" s="373" t="s">
        <v>419</v>
      </c>
      <c r="BB43" s="373" t="s">
        <v>419</v>
      </c>
      <c r="BC43" s="373" t="s">
        <v>419</v>
      </c>
      <c r="BD43" s="374" t="s">
        <v>419</v>
      </c>
      <c r="BE43" s="373" t="s">
        <v>419</v>
      </c>
      <c r="BF43" s="373" t="s">
        <v>419</v>
      </c>
      <c r="BG43" s="373" t="s">
        <v>419</v>
      </c>
      <c r="BH43" s="373" t="s">
        <v>419</v>
      </c>
      <c r="BI43" s="373" t="s">
        <v>419</v>
      </c>
      <c r="BJ43" s="372">
        <v>602.4</v>
      </c>
      <c r="BK43" s="373">
        <v>808</v>
      </c>
      <c r="BL43" s="373">
        <v>609.6</v>
      </c>
      <c r="BM43" s="373">
        <v>656</v>
      </c>
      <c r="BN43" s="374">
        <v>592.79999999999995</v>
      </c>
      <c r="BO43" s="373" t="s">
        <v>419</v>
      </c>
      <c r="BP43" s="373" t="s">
        <v>419</v>
      </c>
      <c r="BQ43" s="373" t="s">
        <v>419</v>
      </c>
      <c r="BR43" s="373" t="s">
        <v>419</v>
      </c>
      <c r="BS43" s="373" t="s">
        <v>419</v>
      </c>
      <c r="BT43" s="372" t="s">
        <v>419</v>
      </c>
      <c r="BU43" s="373" t="s">
        <v>419</v>
      </c>
      <c r="BV43" s="373" t="s">
        <v>419</v>
      </c>
      <c r="BW43" s="373" t="s">
        <v>419</v>
      </c>
      <c r="BX43" s="374" t="s">
        <v>419</v>
      </c>
    </row>
    <row r="44" spans="1:76" x14ac:dyDescent="0.25">
      <c r="A44" s="354" t="s">
        <v>184</v>
      </c>
      <c r="B44" s="372">
        <v>58.44</v>
      </c>
      <c r="C44" s="373">
        <v>47.85</v>
      </c>
      <c r="D44" s="373">
        <v>59.62</v>
      </c>
      <c r="E44" s="373">
        <v>48.45</v>
      </c>
      <c r="F44" s="373">
        <v>53.42</v>
      </c>
      <c r="G44" s="372">
        <v>43.67</v>
      </c>
      <c r="H44" s="373">
        <v>46.68</v>
      </c>
      <c r="I44" s="373">
        <v>35.6</v>
      </c>
      <c r="J44" s="373">
        <v>44.11</v>
      </c>
      <c r="K44" s="374">
        <v>47.17</v>
      </c>
      <c r="L44" s="373">
        <v>182.55</v>
      </c>
      <c r="M44" s="373">
        <v>191.2</v>
      </c>
      <c r="N44" s="373">
        <v>150.44</v>
      </c>
      <c r="O44" s="373">
        <v>173.32</v>
      </c>
      <c r="P44" s="373">
        <v>183.92</v>
      </c>
      <c r="Q44" s="372">
        <v>77</v>
      </c>
      <c r="R44" s="373">
        <v>72</v>
      </c>
      <c r="S44" s="373">
        <v>48</v>
      </c>
      <c r="T44" s="373">
        <v>84</v>
      </c>
      <c r="U44" s="374">
        <v>71</v>
      </c>
      <c r="V44" s="373">
        <v>79</v>
      </c>
      <c r="W44" s="373">
        <v>73</v>
      </c>
      <c r="X44" s="373">
        <v>70.400000000000006</v>
      </c>
      <c r="Y44" s="373">
        <v>73</v>
      </c>
      <c r="Z44" s="373">
        <v>74</v>
      </c>
      <c r="AA44" s="372">
        <v>14</v>
      </c>
      <c r="AB44" s="373">
        <v>19</v>
      </c>
      <c r="AC44" s="373">
        <v>12.8</v>
      </c>
      <c r="AD44" s="373">
        <v>27</v>
      </c>
      <c r="AE44" s="373">
        <v>15</v>
      </c>
      <c r="AF44" s="393">
        <v>92</v>
      </c>
      <c r="AG44" s="384">
        <v>79</v>
      </c>
      <c r="AH44" s="384">
        <v>55</v>
      </c>
      <c r="AI44" s="384">
        <v>79</v>
      </c>
      <c r="AJ44" s="388">
        <v>91</v>
      </c>
      <c r="AK44" s="373">
        <v>1427</v>
      </c>
      <c r="AL44" s="373">
        <v>1460</v>
      </c>
      <c r="AM44" s="373">
        <v>964.8</v>
      </c>
      <c r="AN44" s="373">
        <v>1816</v>
      </c>
      <c r="AO44" s="373">
        <v>2620</v>
      </c>
      <c r="AP44" s="372">
        <v>1439.9</v>
      </c>
      <c r="AQ44" s="373">
        <v>2058.75</v>
      </c>
      <c r="AR44" s="373">
        <v>2458.6</v>
      </c>
      <c r="AS44" s="373">
        <v>2503.4499999999998</v>
      </c>
      <c r="AT44" s="374">
        <v>2722.85</v>
      </c>
      <c r="AU44" s="373" t="s">
        <v>419</v>
      </c>
      <c r="AV44" s="373" t="s">
        <v>419</v>
      </c>
      <c r="AW44" s="373" t="s">
        <v>419</v>
      </c>
      <c r="AX44" s="373" t="s">
        <v>419</v>
      </c>
      <c r="AY44" s="373" t="s">
        <v>419</v>
      </c>
      <c r="AZ44" s="372" t="s">
        <v>419</v>
      </c>
      <c r="BA44" s="373" t="s">
        <v>419</v>
      </c>
      <c r="BB44" s="373" t="s">
        <v>419</v>
      </c>
      <c r="BC44" s="373" t="s">
        <v>419</v>
      </c>
      <c r="BD44" s="374" t="s">
        <v>419</v>
      </c>
      <c r="BE44" s="373" t="s">
        <v>419</v>
      </c>
      <c r="BF44" s="373" t="s">
        <v>419</v>
      </c>
      <c r="BG44" s="373" t="s">
        <v>419</v>
      </c>
      <c r="BH44" s="373" t="s">
        <v>419</v>
      </c>
      <c r="BI44" s="373" t="s">
        <v>419</v>
      </c>
      <c r="BJ44" s="372" t="s">
        <v>419</v>
      </c>
      <c r="BK44" s="373" t="s">
        <v>419</v>
      </c>
      <c r="BL44" s="373" t="s">
        <v>419</v>
      </c>
      <c r="BM44" s="373" t="s">
        <v>419</v>
      </c>
      <c r="BN44" s="374" t="s">
        <v>419</v>
      </c>
      <c r="BO44" s="373" t="s">
        <v>419</v>
      </c>
      <c r="BP44" s="373" t="s">
        <v>419</v>
      </c>
      <c r="BQ44" s="373" t="s">
        <v>419</v>
      </c>
      <c r="BR44" s="373" t="s">
        <v>419</v>
      </c>
      <c r="BS44" s="373" t="s">
        <v>419</v>
      </c>
      <c r="BT44" s="372" t="s">
        <v>419</v>
      </c>
      <c r="BU44" s="373" t="s">
        <v>419</v>
      </c>
      <c r="BV44" s="373" t="s">
        <v>419</v>
      </c>
      <c r="BW44" s="373" t="s">
        <v>419</v>
      </c>
      <c r="BX44" s="374" t="s">
        <v>419</v>
      </c>
    </row>
    <row r="45" spans="1:76" x14ac:dyDescent="0.25">
      <c r="A45" s="354" t="s">
        <v>185</v>
      </c>
      <c r="B45" s="372">
        <v>56.36</v>
      </c>
      <c r="C45" s="373">
        <v>50.29</v>
      </c>
      <c r="D45" s="373">
        <v>52.59</v>
      </c>
      <c r="E45" s="373">
        <v>38.71</v>
      </c>
      <c r="F45" s="373">
        <v>56.69</v>
      </c>
      <c r="G45" s="372">
        <v>37.950000000000003</v>
      </c>
      <c r="H45" s="373">
        <v>34.29</v>
      </c>
      <c r="I45" s="373">
        <v>28.56</v>
      </c>
      <c r="J45" s="373">
        <v>32.79</v>
      </c>
      <c r="K45" s="374">
        <v>38.92</v>
      </c>
      <c r="L45" s="373">
        <v>145.22</v>
      </c>
      <c r="M45" s="373">
        <v>121.67</v>
      </c>
      <c r="N45" s="373">
        <v>96.2</v>
      </c>
      <c r="O45" s="373">
        <v>131.72999999999999</v>
      </c>
      <c r="P45" s="373">
        <v>145.13999999999999</v>
      </c>
      <c r="Q45" s="372">
        <v>64.489999999999995</v>
      </c>
      <c r="R45" s="373">
        <v>68.64</v>
      </c>
      <c r="S45" s="373">
        <v>52</v>
      </c>
      <c r="T45" s="373">
        <v>79.91</v>
      </c>
      <c r="U45" s="374">
        <v>75.900000000000006</v>
      </c>
      <c r="V45" s="373">
        <v>43.2</v>
      </c>
      <c r="W45" s="373">
        <v>78</v>
      </c>
      <c r="X45" s="373">
        <v>48.8</v>
      </c>
      <c r="Y45" s="373">
        <v>79.55</v>
      </c>
      <c r="Z45" s="373">
        <v>85.36</v>
      </c>
      <c r="AA45" s="372">
        <v>15.2</v>
      </c>
      <c r="AB45" s="373">
        <v>19.68</v>
      </c>
      <c r="AC45" s="373">
        <v>12.8</v>
      </c>
      <c r="AD45" s="373">
        <v>16.36</v>
      </c>
      <c r="AE45" s="373">
        <v>18.25</v>
      </c>
      <c r="AF45" s="393">
        <v>73</v>
      </c>
      <c r="AG45" s="384">
        <v>49</v>
      </c>
      <c r="AH45" s="384">
        <v>20.8</v>
      </c>
      <c r="AI45" s="384">
        <v>60</v>
      </c>
      <c r="AJ45" s="388">
        <v>72</v>
      </c>
      <c r="AK45" s="373">
        <v>1611.75</v>
      </c>
      <c r="AL45" s="373">
        <v>2293.56</v>
      </c>
      <c r="AM45" s="373">
        <v>1465.52</v>
      </c>
      <c r="AN45" s="373">
        <v>1813.09</v>
      </c>
      <c r="AO45" s="373">
        <v>2279.56</v>
      </c>
      <c r="AP45" s="372">
        <v>2147.08</v>
      </c>
      <c r="AQ45" s="373">
        <v>2431.81</v>
      </c>
      <c r="AR45" s="373">
        <v>1790.66</v>
      </c>
      <c r="AS45" s="373">
        <v>2596.16</v>
      </c>
      <c r="AT45" s="374">
        <v>2509.71</v>
      </c>
      <c r="AU45" s="373">
        <v>3898.1</v>
      </c>
      <c r="AV45" s="373">
        <v>2323</v>
      </c>
      <c r="AW45" s="373">
        <v>1866.4</v>
      </c>
      <c r="AX45" s="373">
        <v>2269</v>
      </c>
      <c r="AY45" s="373">
        <v>2296</v>
      </c>
      <c r="AZ45" s="372">
        <v>750.4</v>
      </c>
      <c r="BA45" s="373">
        <v>1612</v>
      </c>
      <c r="BB45" s="373">
        <v>750.4</v>
      </c>
      <c r="BC45" s="373">
        <v>1216</v>
      </c>
      <c r="BD45" s="374">
        <v>1237</v>
      </c>
      <c r="BE45" s="373" t="s">
        <v>419</v>
      </c>
      <c r="BF45" s="373" t="s">
        <v>419</v>
      </c>
      <c r="BG45" s="373" t="s">
        <v>419</v>
      </c>
      <c r="BH45" s="373" t="s">
        <v>419</v>
      </c>
      <c r="BI45" s="373" t="s">
        <v>419</v>
      </c>
      <c r="BJ45" s="372">
        <v>602.4</v>
      </c>
      <c r="BK45" s="373">
        <v>814</v>
      </c>
      <c r="BL45" s="373">
        <v>609.6</v>
      </c>
      <c r="BM45" s="373">
        <v>592.79999999999995</v>
      </c>
      <c r="BN45" s="374">
        <v>738</v>
      </c>
      <c r="BO45" s="373" t="s">
        <v>419</v>
      </c>
      <c r="BP45" s="373" t="s">
        <v>419</v>
      </c>
      <c r="BQ45" s="373" t="s">
        <v>419</v>
      </c>
      <c r="BR45" s="373" t="s">
        <v>419</v>
      </c>
      <c r="BS45" s="373" t="s">
        <v>419</v>
      </c>
      <c r="BT45" s="372" t="s">
        <v>419</v>
      </c>
      <c r="BU45" s="373" t="s">
        <v>419</v>
      </c>
      <c r="BV45" s="373" t="s">
        <v>419</v>
      </c>
      <c r="BW45" s="373" t="s">
        <v>419</v>
      </c>
      <c r="BX45" s="374" t="s">
        <v>419</v>
      </c>
    </row>
    <row r="46" spans="1:76" x14ac:dyDescent="0.25">
      <c r="A46" s="354" t="s">
        <v>186</v>
      </c>
      <c r="B46" s="372">
        <v>39.31</v>
      </c>
      <c r="C46" s="373">
        <v>28.89</v>
      </c>
      <c r="D46" s="373">
        <v>37.24</v>
      </c>
      <c r="E46" s="373">
        <v>27.59</v>
      </c>
      <c r="F46" s="373">
        <v>41.33</v>
      </c>
      <c r="G46" s="372">
        <v>26.23</v>
      </c>
      <c r="H46" s="373">
        <v>25.86</v>
      </c>
      <c r="I46" s="373">
        <v>26.08</v>
      </c>
      <c r="J46" s="373">
        <v>21.73</v>
      </c>
      <c r="K46" s="374">
        <v>39.11</v>
      </c>
      <c r="L46" s="373">
        <v>104.45</v>
      </c>
      <c r="M46" s="373">
        <v>73.989999999999995</v>
      </c>
      <c r="N46" s="373">
        <v>70.08</v>
      </c>
      <c r="O46" s="373">
        <v>68.959999999999994</v>
      </c>
      <c r="P46" s="373">
        <v>128.03</v>
      </c>
      <c r="Q46" s="372">
        <v>62</v>
      </c>
      <c r="R46" s="373">
        <v>51</v>
      </c>
      <c r="S46" s="373">
        <v>32.799999999999997</v>
      </c>
      <c r="T46" s="373">
        <v>59</v>
      </c>
      <c r="U46" s="374">
        <v>36</v>
      </c>
      <c r="V46" s="373">
        <v>64.53</v>
      </c>
      <c r="W46" s="373">
        <v>38.4</v>
      </c>
      <c r="X46" s="373">
        <v>43.2</v>
      </c>
      <c r="Y46" s="373">
        <v>60.58</v>
      </c>
      <c r="Z46" s="373">
        <v>75.87</v>
      </c>
      <c r="AA46" s="372">
        <v>16</v>
      </c>
      <c r="AB46" s="373">
        <v>21</v>
      </c>
      <c r="AC46" s="373">
        <v>12</v>
      </c>
      <c r="AD46" s="373">
        <v>15</v>
      </c>
      <c r="AE46" s="373">
        <v>23</v>
      </c>
      <c r="AF46" s="393">
        <v>53</v>
      </c>
      <c r="AG46" s="384">
        <v>30</v>
      </c>
      <c r="AH46" s="384">
        <v>25</v>
      </c>
      <c r="AI46" s="384">
        <v>28</v>
      </c>
      <c r="AJ46" s="388">
        <v>64</v>
      </c>
      <c r="AK46" s="373">
        <v>2000</v>
      </c>
      <c r="AL46" s="373">
        <v>1658</v>
      </c>
      <c r="AM46" s="373">
        <v>900</v>
      </c>
      <c r="AN46" s="373">
        <v>1836</v>
      </c>
      <c r="AO46" s="373">
        <v>2518.6799999999998</v>
      </c>
      <c r="AP46" s="372">
        <v>1237.6600000000001</v>
      </c>
      <c r="AQ46" s="373">
        <v>1316.15</v>
      </c>
      <c r="AR46" s="373">
        <v>1928.56</v>
      </c>
      <c r="AS46" s="373">
        <v>1641.74</v>
      </c>
      <c r="AT46" s="374">
        <v>2001.43</v>
      </c>
      <c r="AU46" s="373">
        <v>1833</v>
      </c>
      <c r="AV46" s="373">
        <v>1865</v>
      </c>
      <c r="AW46" s="373">
        <v>1112</v>
      </c>
      <c r="AX46" s="373">
        <v>1732</v>
      </c>
      <c r="AY46" s="373">
        <v>3074</v>
      </c>
      <c r="AZ46" s="372" t="s">
        <v>419</v>
      </c>
      <c r="BA46" s="373" t="s">
        <v>419</v>
      </c>
      <c r="BB46" s="373" t="s">
        <v>419</v>
      </c>
      <c r="BC46" s="373" t="s">
        <v>419</v>
      </c>
      <c r="BD46" s="374" t="s">
        <v>419</v>
      </c>
      <c r="BE46" s="373" t="s">
        <v>419</v>
      </c>
      <c r="BF46" s="373" t="s">
        <v>419</v>
      </c>
      <c r="BG46" s="373" t="s">
        <v>419</v>
      </c>
      <c r="BH46" s="373" t="s">
        <v>419</v>
      </c>
      <c r="BI46" s="373" t="s">
        <v>419</v>
      </c>
      <c r="BJ46" s="372" t="s">
        <v>419</v>
      </c>
      <c r="BK46" s="373" t="s">
        <v>419</v>
      </c>
      <c r="BL46" s="373" t="s">
        <v>419</v>
      </c>
      <c r="BM46" s="373" t="s">
        <v>419</v>
      </c>
      <c r="BN46" s="374" t="s">
        <v>419</v>
      </c>
      <c r="BO46" s="373" t="s">
        <v>419</v>
      </c>
      <c r="BP46" s="373" t="s">
        <v>419</v>
      </c>
      <c r="BQ46" s="373" t="s">
        <v>419</v>
      </c>
      <c r="BR46" s="373" t="s">
        <v>419</v>
      </c>
      <c r="BS46" s="373" t="s">
        <v>419</v>
      </c>
      <c r="BT46" s="372" t="s">
        <v>419</v>
      </c>
      <c r="BU46" s="373" t="s">
        <v>419</v>
      </c>
      <c r="BV46" s="373" t="s">
        <v>419</v>
      </c>
      <c r="BW46" s="373" t="s">
        <v>419</v>
      </c>
      <c r="BX46" s="374" t="s">
        <v>419</v>
      </c>
    </row>
    <row r="47" spans="1:76" x14ac:dyDescent="0.25">
      <c r="A47" s="354" t="s">
        <v>187</v>
      </c>
      <c r="B47" s="372">
        <v>52.23</v>
      </c>
      <c r="C47" s="373">
        <v>32.01</v>
      </c>
      <c r="D47" s="373">
        <v>32.369999999999997</v>
      </c>
      <c r="E47" s="373">
        <v>31.24</v>
      </c>
      <c r="F47" s="373">
        <v>46.24</v>
      </c>
      <c r="G47" s="372">
        <v>30</v>
      </c>
      <c r="H47" s="373">
        <v>16</v>
      </c>
      <c r="I47" s="373">
        <v>23</v>
      </c>
      <c r="J47" s="373">
        <v>18</v>
      </c>
      <c r="K47" s="374">
        <v>37</v>
      </c>
      <c r="L47" s="373">
        <v>103.77</v>
      </c>
      <c r="M47" s="373">
        <v>56</v>
      </c>
      <c r="N47" s="373">
        <v>55.68</v>
      </c>
      <c r="O47" s="373">
        <v>60.07</v>
      </c>
      <c r="P47" s="373">
        <v>120.87</v>
      </c>
      <c r="Q47" s="372">
        <v>50.83</v>
      </c>
      <c r="R47" s="373">
        <v>44.7</v>
      </c>
      <c r="S47" s="373">
        <v>33.96</v>
      </c>
      <c r="T47" s="373">
        <v>33.47</v>
      </c>
      <c r="U47" s="374">
        <v>64.98</v>
      </c>
      <c r="V47" s="373">
        <v>92.6</v>
      </c>
      <c r="W47" s="373">
        <v>63</v>
      </c>
      <c r="X47" s="373">
        <v>45.6</v>
      </c>
      <c r="Y47" s="373">
        <v>87.33</v>
      </c>
      <c r="Z47" s="373">
        <v>71</v>
      </c>
      <c r="AA47" s="372">
        <v>18.05</v>
      </c>
      <c r="AB47" s="373">
        <v>14.4</v>
      </c>
      <c r="AC47" s="373">
        <v>15.2</v>
      </c>
      <c r="AD47" s="373">
        <v>17.57</v>
      </c>
      <c r="AE47" s="373">
        <v>28</v>
      </c>
      <c r="AF47" s="393">
        <v>54</v>
      </c>
      <c r="AG47" s="384">
        <v>20.8</v>
      </c>
      <c r="AH47" s="384">
        <v>20.8</v>
      </c>
      <c r="AI47" s="384">
        <v>27</v>
      </c>
      <c r="AJ47" s="388">
        <v>60</v>
      </c>
      <c r="AK47" s="373">
        <v>2062.46</v>
      </c>
      <c r="AL47" s="373">
        <v>1550.86</v>
      </c>
      <c r="AM47" s="373">
        <v>1293.1600000000001</v>
      </c>
      <c r="AN47" s="373">
        <v>1641.08</v>
      </c>
      <c r="AO47" s="373">
        <v>2499.67</v>
      </c>
      <c r="AP47" s="372">
        <v>1935.14</v>
      </c>
      <c r="AQ47" s="373">
        <v>1734.51</v>
      </c>
      <c r="AR47" s="373">
        <v>1154.6400000000001</v>
      </c>
      <c r="AS47" s="373">
        <v>1646.06</v>
      </c>
      <c r="AT47" s="374">
        <v>2401.5500000000002</v>
      </c>
      <c r="AU47" s="373">
        <v>1537.6</v>
      </c>
      <c r="AV47" s="373">
        <v>2459.4899999999998</v>
      </c>
      <c r="AW47" s="373">
        <v>1535.2</v>
      </c>
      <c r="AX47" s="373">
        <v>2254.9699999999998</v>
      </c>
      <c r="AY47" s="373">
        <v>3582.65</v>
      </c>
      <c r="AZ47" s="372">
        <v>1044.8</v>
      </c>
      <c r="BA47" s="373">
        <v>1707</v>
      </c>
      <c r="BB47" s="373">
        <v>1044.8</v>
      </c>
      <c r="BC47" s="373">
        <v>1209</v>
      </c>
      <c r="BD47" s="374">
        <v>1930</v>
      </c>
      <c r="BE47" s="373">
        <v>668.8</v>
      </c>
      <c r="BF47" s="373">
        <v>997</v>
      </c>
      <c r="BG47" s="373">
        <v>664</v>
      </c>
      <c r="BH47" s="373">
        <v>1066</v>
      </c>
      <c r="BI47" s="373">
        <v>981</v>
      </c>
      <c r="BJ47" s="372">
        <v>605</v>
      </c>
      <c r="BK47" s="373">
        <v>554</v>
      </c>
      <c r="BL47" s="373">
        <v>487.2</v>
      </c>
      <c r="BM47" s="373">
        <v>487.2</v>
      </c>
      <c r="BN47" s="374">
        <v>818</v>
      </c>
      <c r="BO47" s="373" t="s">
        <v>419</v>
      </c>
      <c r="BP47" s="373" t="s">
        <v>419</v>
      </c>
      <c r="BQ47" s="373" t="s">
        <v>419</v>
      </c>
      <c r="BR47" s="373" t="s">
        <v>419</v>
      </c>
      <c r="BS47" s="373" t="s">
        <v>419</v>
      </c>
      <c r="BT47" s="372">
        <v>1719</v>
      </c>
      <c r="BU47" s="373">
        <v>1895</v>
      </c>
      <c r="BV47" s="373">
        <v>984</v>
      </c>
      <c r="BW47" s="373">
        <v>2207</v>
      </c>
      <c r="BX47" s="374">
        <v>3514</v>
      </c>
    </row>
    <row r="48" spans="1:76" x14ac:dyDescent="0.25">
      <c r="A48" s="354" t="s">
        <v>188</v>
      </c>
      <c r="B48" s="372">
        <v>54.85</v>
      </c>
      <c r="C48" s="373">
        <v>34.950000000000003</v>
      </c>
      <c r="D48" s="373">
        <v>37.32</v>
      </c>
      <c r="E48" s="373">
        <v>33.729999999999997</v>
      </c>
      <c r="F48" s="373">
        <v>47.79</v>
      </c>
      <c r="G48" s="372">
        <v>34.76</v>
      </c>
      <c r="H48" s="373">
        <v>20.71</v>
      </c>
      <c r="I48" s="373">
        <v>20.63</v>
      </c>
      <c r="J48" s="373">
        <v>23.62</v>
      </c>
      <c r="K48" s="374">
        <v>39.049999999999997</v>
      </c>
      <c r="L48" s="373">
        <v>107.6</v>
      </c>
      <c r="M48" s="373">
        <v>75.3</v>
      </c>
      <c r="N48" s="373">
        <v>85.44</v>
      </c>
      <c r="O48" s="373">
        <v>82.12</v>
      </c>
      <c r="P48" s="373">
        <v>129.27000000000001</v>
      </c>
      <c r="Q48" s="372">
        <v>70.22</v>
      </c>
      <c r="R48" s="373">
        <v>62.67</v>
      </c>
      <c r="S48" s="373">
        <v>36.799999999999997</v>
      </c>
      <c r="T48" s="373">
        <v>64.86</v>
      </c>
      <c r="U48" s="374">
        <v>66.209999999999994</v>
      </c>
      <c r="V48" s="373">
        <v>71.25</v>
      </c>
      <c r="W48" s="373">
        <v>63.53</v>
      </c>
      <c r="X48" s="373">
        <v>54.4</v>
      </c>
      <c r="Y48" s="373">
        <v>84.65</v>
      </c>
      <c r="Z48" s="373">
        <v>79.959999999999994</v>
      </c>
      <c r="AA48" s="372">
        <v>19.05</v>
      </c>
      <c r="AB48" s="373">
        <v>22.12</v>
      </c>
      <c r="AC48" s="373">
        <v>15.37</v>
      </c>
      <c r="AD48" s="373">
        <v>21.57</v>
      </c>
      <c r="AE48" s="373">
        <v>22.56</v>
      </c>
      <c r="AF48" s="393">
        <v>54</v>
      </c>
      <c r="AG48" s="384">
        <v>27</v>
      </c>
      <c r="AH48" s="384">
        <v>31</v>
      </c>
      <c r="AI48" s="384">
        <v>37</v>
      </c>
      <c r="AJ48" s="388">
        <v>64</v>
      </c>
      <c r="AK48" s="373">
        <v>2024.53</v>
      </c>
      <c r="AL48" s="373">
        <v>1889.91</v>
      </c>
      <c r="AM48" s="373">
        <v>1498.03</v>
      </c>
      <c r="AN48" s="373">
        <v>1899.93</v>
      </c>
      <c r="AO48" s="373">
        <v>2249.9</v>
      </c>
      <c r="AP48" s="372">
        <v>1522.24</v>
      </c>
      <c r="AQ48" s="373">
        <v>1719.48</v>
      </c>
      <c r="AR48" s="373">
        <v>1947.55</v>
      </c>
      <c r="AS48" s="373">
        <v>1829.46</v>
      </c>
      <c r="AT48" s="374">
        <v>2314.9</v>
      </c>
      <c r="AU48" s="373">
        <v>2490.9899999999998</v>
      </c>
      <c r="AV48" s="373">
        <v>1486.72</v>
      </c>
      <c r="AW48" s="373">
        <v>1527.93</v>
      </c>
      <c r="AX48" s="373">
        <v>2437.81</v>
      </c>
      <c r="AY48" s="373">
        <v>3150.83</v>
      </c>
      <c r="AZ48" s="372">
        <v>930</v>
      </c>
      <c r="BA48" s="373">
        <v>1092</v>
      </c>
      <c r="BB48" s="373">
        <v>1092</v>
      </c>
      <c r="BC48" s="373">
        <v>1307</v>
      </c>
      <c r="BD48" s="374">
        <v>1698</v>
      </c>
      <c r="BE48" s="373">
        <v>680.8</v>
      </c>
      <c r="BF48" s="373">
        <v>961</v>
      </c>
      <c r="BG48" s="373">
        <v>746.4</v>
      </c>
      <c r="BH48" s="373">
        <v>1039</v>
      </c>
      <c r="BI48" s="373">
        <v>1011</v>
      </c>
      <c r="BJ48" s="372">
        <v>605</v>
      </c>
      <c r="BK48" s="373">
        <v>690</v>
      </c>
      <c r="BL48" s="373">
        <v>650</v>
      </c>
      <c r="BM48" s="373">
        <v>554</v>
      </c>
      <c r="BN48" s="374">
        <v>738</v>
      </c>
      <c r="BO48" s="373">
        <v>988.8</v>
      </c>
      <c r="BP48" s="373">
        <v>1074</v>
      </c>
      <c r="BQ48" s="373">
        <v>1256</v>
      </c>
      <c r="BR48" s="373">
        <v>1870</v>
      </c>
      <c r="BS48" s="373">
        <v>2387</v>
      </c>
      <c r="BT48" s="372">
        <v>1341.69</v>
      </c>
      <c r="BU48" s="373">
        <v>1145</v>
      </c>
      <c r="BV48" s="373">
        <v>879.2</v>
      </c>
      <c r="BW48" s="373">
        <v>2385</v>
      </c>
      <c r="BX48" s="374">
        <v>3090</v>
      </c>
    </row>
    <row r="49" spans="1:76" x14ac:dyDescent="0.25">
      <c r="A49" s="354" t="s">
        <v>189</v>
      </c>
      <c r="B49" s="372">
        <v>65.930000000000007</v>
      </c>
      <c r="C49" s="373">
        <v>48.98</v>
      </c>
      <c r="D49" s="373">
        <v>59.79</v>
      </c>
      <c r="E49" s="373">
        <v>50.45</v>
      </c>
      <c r="F49" s="373">
        <v>64.739999999999995</v>
      </c>
      <c r="G49" s="372">
        <v>36.11</v>
      </c>
      <c r="H49" s="373">
        <v>37.32</v>
      </c>
      <c r="I49" s="373">
        <v>32.270000000000003</v>
      </c>
      <c r="J49" s="373">
        <v>40.28</v>
      </c>
      <c r="K49" s="374">
        <v>40.18</v>
      </c>
      <c r="L49" s="373">
        <v>152.41</v>
      </c>
      <c r="M49" s="373">
        <v>171.61</v>
      </c>
      <c r="N49" s="373">
        <v>141.41999999999999</v>
      </c>
      <c r="O49" s="373">
        <v>167.91</v>
      </c>
      <c r="P49" s="373">
        <v>172.6</v>
      </c>
      <c r="Q49" s="372">
        <v>62.25</v>
      </c>
      <c r="R49" s="373">
        <v>82.29</v>
      </c>
      <c r="S49" s="373">
        <v>71.36</v>
      </c>
      <c r="T49" s="373">
        <v>85.58</v>
      </c>
      <c r="U49" s="374">
        <v>92.27</v>
      </c>
      <c r="V49" s="373">
        <v>89</v>
      </c>
      <c r="W49" s="373">
        <v>70</v>
      </c>
      <c r="X49" s="373">
        <v>64.8</v>
      </c>
      <c r="Y49" s="373">
        <v>105</v>
      </c>
      <c r="Z49" s="373">
        <v>81</v>
      </c>
      <c r="AA49" s="372">
        <v>15</v>
      </c>
      <c r="AB49" s="373">
        <v>29</v>
      </c>
      <c r="AC49" s="373">
        <v>15</v>
      </c>
      <c r="AD49" s="373">
        <v>28</v>
      </c>
      <c r="AE49" s="373">
        <v>14.4</v>
      </c>
      <c r="AF49" s="393" t="s">
        <v>419</v>
      </c>
      <c r="AG49" s="384" t="s">
        <v>419</v>
      </c>
      <c r="AH49" s="384" t="s">
        <v>419</v>
      </c>
      <c r="AI49" s="384" t="s">
        <v>419</v>
      </c>
      <c r="AJ49" s="388" t="s">
        <v>419</v>
      </c>
      <c r="AK49" s="373">
        <v>1336</v>
      </c>
      <c r="AL49" s="373">
        <v>1482</v>
      </c>
      <c r="AM49" s="373">
        <v>1362.4</v>
      </c>
      <c r="AN49" s="373">
        <v>2058</v>
      </c>
      <c r="AO49" s="373">
        <v>2158</v>
      </c>
      <c r="AP49" s="372">
        <v>1434.9</v>
      </c>
      <c r="AQ49" s="373">
        <v>1670.66</v>
      </c>
      <c r="AR49" s="373">
        <v>2216.7800000000002</v>
      </c>
      <c r="AS49" s="373">
        <v>2022.95</v>
      </c>
      <c r="AT49" s="374">
        <v>2575.75</v>
      </c>
      <c r="AU49" s="373">
        <v>1403.2</v>
      </c>
      <c r="AV49" s="373">
        <v>2010</v>
      </c>
      <c r="AW49" s="373">
        <v>1403.2</v>
      </c>
      <c r="AX49" s="373">
        <v>1899</v>
      </c>
      <c r="AY49" s="373">
        <v>3424</v>
      </c>
      <c r="AZ49" s="372" t="s">
        <v>419</v>
      </c>
      <c r="BA49" s="373" t="s">
        <v>419</v>
      </c>
      <c r="BB49" s="373" t="s">
        <v>419</v>
      </c>
      <c r="BC49" s="373" t="s">
        <v>419</v>
      </c>
      <c r="BD49" s="374" t="s">
        <v>419</v>
      </c>
      <c r="BE49" s="373" t="s">
        <v>419</v>
      </c>
      <c r="BF49" s="373" t="s">
        <v>419</v>
      </c>
      <c r="BG49" s="373" t="s">
        <v>419</v>
      </c>
      <c r="BH49" s="373" t="s">
        <v>419</v>
      </c>
      <c r="BI49" s="373" t="s">
        <v>419</v>
      </c>
      <c r="BJ49" s="372" t="s">
        <v>419</v>
      </c>
      <c r="BK49" s="373" t="s">
        <v>419</v>
      </c>
      <c r="BL49" s="373" t="s">
        <v>419</v>
      </c>
      <c r="BM49" s="373" t="s">
        <v>419</v>
      </c>
      <c r="BN49" s="374" t="s">
        <v>419</v>
      </c>
      <c r="BO49" s="373" t="s">
        <v>419</v>
      </c>
      <c r="BP49" s="373" t="s">
        <v>419</v>
      </c>
      <c r="BQ49" s="373" t="s">
        <v>419</v>
      </c>
      <c r="BR49" s="373" t="s">
        <v>419</v>
      </c>
      <c r="BS49" s="373" t="s">
        <v>419</v>
      </c>
      <c r="BT49" s="372" t="s">
        <v>419</v>
      </c>
      <c r="BU49" s="373" t="s">
        <v>419</v>
      </c>
      <c r="BV49" s="373" t="s">
        <v>419</v>
      </c>
      <c r="BW49" s="373" t="s">
        <v>419</v>
      </c>
      <c r="BX49" s="374" t="s">
        <v>419</v>
      </c>
    </row>
    <row r="50" spans="1:76" x14ac:dyDescent="0.25">
      <c r="A50" s="354" t="s">
        <v>190</v>
      </c>
      <c r="B50" s="372">
        <v>54.96</v>
      </c>
      <c r="C50" s="373">
        <v>41.46</v>
      </c>
      <c r="D50" s="373">
        <v>45.55</v>
      </c>
      <c r="E50" s="373">
        <v>44.27</v>
      </c>
      <c r="F50" s="373">
        <v>57.69</v>
      </c>
      <c r="G50" s="372">
        <v>33.619999999999997</v>
      </c>
      <c r="H50" s="373">
        <v>38.18</v>
      </c>
      <c r="I50" s="373">
        <v>29.96</v>
      </c>
      <c r="J50" s="373">
        <v>38.81</v>
      </c>
      <c r="K50" s="374">
        <v>41.77</v>
      </c>
      <c r="L50" s="373">
        <v>152.63999999999999</v>
      </c>
      <c r="M50" s="373">
        <v>163.09</v>
      </c>
      <c r="N50" s="373">
        <v>121.52</v>
      </c>
      <c r="O50" s="373">
        <v>161.88</v>
      </c>
      <c r="P50" s="373">
        <v>171.16</v>
      </c>
      <c r="Q50" s="372">
        <v>62.84</v>
      </c>
      <c r="R50" s="373">
        <v>69.06</v>
      </c>
      <c r="S50" s="373">
        <v>57.03</v>
      </c>
      <c r="T50" s="373">
        <v>76.55</v>
      </c>
      <c r="U50" s="374">
        <v>69.77</v>
      </c>
      <c r="V50" s="373">
        <v>70.42</v>
      </c>
      <c r="W50" s="373">
        <v>60.88</v>
      </c>
      <c r="X50" s="373">
        <v>59.2</v>
      </c>
      <c r="Y50" s="373">
        <v>80.77</v>
      </c>
      <c r="Z50" s="373">
        <v>72.53</v>
      </c>
      <c r="AA50" s="372">
        <v>13.97</v>
      </c>
      <c r="AB50" s="373">
        <v>17.05</v>
      </c>
      <c r="AC50" s="373">
        <v>12</v>
      </c>
      <c r="AD50" s="373">
        <v>31.05</v>
      </c>
      <c r="AE50" s="373">
        <v>11</v>
      </c>
      <c r="AF50" s="393">
        <v>75</v>
      </c>
      <c r="AG50" s="384">
        <v>66</v>
      </c>
      <c r="AH50" s="384">
        <v>42</v>
      </c>
      <c r="AI50" s="384">
        <v>74</v>
      </c>
      <c r="AJ50" s="388">
        <v>84</v>
      </c>
      <c r="AK50" s="373">
        <v>1974.13</v>
      </c>
      <c r="AL50" s="373">
        <v>1809.08</v>
      </c>
      <c r="AM50" s="373">
        <v>1333.04</v>
      </c>
      <c r="AN50" s="373">
        <v>1353.18</v>
      </c>
      <c r="AO50" s="373">
        <v>1945.12</v>
      </c>
      <c r="AP50" s="372">
        <v>1457.7</v>
      </c>
      <c r="AQ50" s="373">
        <v>2037.25</v>
      </c>
      <c r="AR50" s="373">
        <v>1680.6</v>
      </c>
      <c r="AS50" s="373">
        <v>2110.04</v>
      </c>
      <c r="AT50" s="374">
        <v>2469.04</v>
      </c>
      <c r="AU50" s="373">
        <v>1734.4</v>
      </c>
      <c r="AV50" s="373">
        <v>1518.4</v>
      </c>
      <c r="AW50" s="373">
        <v>1541.6</v>
      </c>
      <c r="AX50" s="373">
        <v>1898.94</v>
      </c>
      <c r="AY50" s="373">
        <v>2686</v>
      </c>
      <c r="AZ50" s="372">
        <v>1083.2</v>
      </c>
      <c r="BA50" s="373">
        <v>1083.2</v>
      </c>
      <c r="BB50" s="373">
        <v>1083.2</v>
      </c>
      <c r="BC50" s="373">
        <v>1083.2</v>
      </c>
      <c r="BD50" s="374">
        <v>1447</v>
      </c>
      <c r="BE50" s="373" t="s">
        <v>419</v>
      </c>
      <c r="BF50" s="373" t="s">
        <v>419</v>
      </c>
      <c r="BG50" s="373" t="s">
        <v>419</v>
      </c>
      <c r="BH50" s="373" t="s">
        <v>419</v>
      </c>
      <c r="BI50" s="373" t="s">
        <v>419</v>
      </c>
      <c r="BJ50" s="372" t="s">
        <v>419</v>
      </c>
      <c r="BK50" s="373" t="s">
        <v>419</v>
      </c>
      <c r="BL50" s="373" t="s">
        <v>419</v>
      </c>
      <c r="BM50" s="373" t="s">
        <v>419</v>
      </c>
      <c r="BN50" s="374" t="s">
        <v>419</v>
      </c>
      <c r="BO50" s="373">
        <v>1262.4000000000001</v>
      </c>
      <c r="BP50" s="373">
        <v>1262.4000000000001</v>
      </c>
      <c r="BQ50" s="373">
        <v>1262.4000000000001</v>
      </c>
      <c r="BR50" s="373">
        <v>1457</v>
      </c>
      <c r="BS50" s="373">
        <v>2035</v>
      </c>
      <c r="BT50" s="372" t="s">
        <v>419</v>
      </c>
      <c r="BU50" s="373" t="s">
        <v>419</v>
      </c>
      <c r="BV50" s="373" t="s">
        <v>419</v>
      </c>
      <c r="BW50" s="373" t="s">
        <v>419</v>
      </c>
      <c r="BX50" s="374" t="s">
        <v>419</v>
      </c>
    </row>
    <row r="51" spans="1:76" x14ac:dyDescent="0.25">
      <c r="A51" s="354" t="s">
        <v>191</v>
      </c>
      <c r="B51" s="372">
        <v>67.09</v>
      </c>
      <c r="C51" s="373">
        <v>51.56</v>
      </c>
      <c r="D51" s="373">
        <v>60.06</v>
      </c>
      <c r="E51" s="373">
        <v>47.01</v>
      </c>
      <c r="F51" s="373">
        <v>62.01</v>
      </c>
      <c r="G51" s="372">
        <v>29.47</v>
      </c>
      <c r="H51" s="373">
        <v>33.78</v>
      </c>
      <c r="I51" s="373">
        <v>32.71</v>
      </c>
      <c r="J51" s="373">
        <v>41.33</v>
      </c>
      <c r="K51" s="374">
        <v>27.2</v>
      </c>
      <c r="L51" s="373">
        <v>105.39</v>
      </c>
      <c r="M51" s="373">
        <v>132.18</v>
      </c>
      <c r="N51" s="373">
        <v>120.39</v>
      </c>
      <c r="O51" s="373">
        <v>142.19</v>
      </c>
      <c r="P51" s="373">
        <v>98.13</v>
      </c>
      <c r="Q51" s="372">
        <v>57.68</v>
      </c>
      <c r="R51" s="373">
        <v>70.39</v>
      </c>
      <c r="S51" s="373">
        <v>56.96</v>
      </c>
      <c r="T51" s="373">
        <v>72.94</v>
      </c>
      <c r="U51" s="374">
        <v>61.62</v>
      </c>
      <c r="V51" s="373">
        <v>100.08</v>
      </c>
      <c r="W51" s="373">
        <v>114.76</v>
      </c>
      <c r="X51" s="373">
        <v>88.72</v>
      </c>
      <c r="Y51" s="373">
        <v>94</v>
      </c>
      <c r="Z51" s="373">
        <v>71.650000000000006</v>
      </c>
      <c r="AA51" s="372">
        <v>19.2</v>
      </c>
      <c r="AB51" s="373">
        <v>27.92</v>
      </c>
      <c r="AC51" s="373">
        <v>19.2</v>
      </c>
      <c r="AD51" s="373">
        <v>32.51</v>
      </c>
      <c r="AE51" s="373">
        <v>19.2</v>
      </c>
      <c r="AF51" s="393">
        <v>59</v>
      </c>
      <c r="AG51" s="384">
        <v>59</v>
      </c>
      <c r="AH51" s="384">
        <v>48</v>
      </c>
      <c r="AI51" s="384">
        <v>68</v>
      </c>
      <c r="AJ51" s="388">
        <v>50</v>
      </c>
      <c r="AK51" s="373">
        <v>2015.12</v>
      </c>
      <c r="AL51" s="373">
        <v>2101.11</v>
      </c>
      <c r="AM51" s="373">
        <v>1827.77</v>
      </c>
      <c r="AN51" s="373">
        <v>2157.6799999999998</v>
      </c>
      <c r="AO51" s="373">
        <v>1877.06</v>
      </c>
      <c r="AP51" s="372">
        <v>2159.6</v>
      </c>
      <c r="AQ51" s="373">
        <v>2464.33</v>
      </c>
      <c r="AR51" s="373">
        <v>1692.1</v>
      </c>
      <c r="AS51" s="373">
        <v>2486.65</v>
      </c>
      <c r="AT51" s="374">
        <v>1901.86</v>
      </c>
      <c r="AU51" s="373">
        <v>2268.35</v>
      </c>
      <c r="AV51" s="373">
        <v>3177.67</v>
      </c>
      <c r="AW51" s="373">
        <v>1701.6</v>
      </c>
      <c r="AX51" s="373">
        <v>2834.1</v>
      </c>
      <c r="AY51" s="373">
        <v>1761.6</v>
      </c>
      <c r="AZ51" s="372" t="s">
        <v>419</v>
      </c>
      <c r="BA51" s="373" t="s">
        <v>419</v>
      </c>
      <c r="BB51" s="373" t="s">
        <v>419</v>
      </c>
      <c r="BC51" s="373" t="s">
        <v>419</v>
      </c>
      <c r="BD51" s="374" t="s">
        <v>419</v>
      </c>
      <c r="BE51" s="373" t="s">
        <v>419</v>
      </c>
      <c r="BF51" s="373" t="s">
        <v>419</v>
      </c>
      <c r="BG51" s="373" t="s">
        <v>419</v>
      </c>
      <c r="BH51" s="373" t="s">
        <v>419</v>
      </c>
      <c r="BI51" s="373" t="s">
        <v>419</v>
      </c>
      <c r="BJ51" s="372">
        <v>775.2</v>
      </c>
      <c r="BK51" s="373">
        <v>775.2</v>
      </c>
      <c r="BL51" s="373">
        <v>775.2</v>
      </c>
      <c r="BM51" s="373">
        <v>775.2</v>
      </c>
      <c r="BN51" s="374">
        <v>775.2</v>
      </c>
      <c r="BO51" s="373" t="s">
        <v>419</v>
      </c>
      <c r="BP51" s="373" t="s">
        <v>419</v>
      </c>
      <c r="BQ51" s="373" t="s">
        <v>419</v>
      </c>
      <c r="BR51" s="373" t="s">
        <v>419</v>
      </c>
      <c r="BS51" s="373" t="s">
        <v>419</v>
      </c>
      <c r="BT51" s="372" t="s">
        <v>419</v>
      </c>
      <c r="BU51" s="373" t="s">
        <v>419</v>
      </c>
      <c r="BV51" s="373" t="s">
        <v>419</v>
      </c>
      <c r="BW51" s="373" t="s">
        <v>419</v>
      </c>
      <c r="BX51" s="374" t="s">
        <v>419</v>
      </c>
    </row>
    <row r="52" spans="1:76" x14ac:dyDescent="0.25">
      <c r="A52" s="354" t="s">
        <v>192</v>
      </c>
      <c r="B52" s="372">
        <v>68.14</v>
      </c>
      <c r="C52" s="373">
        <v>53.35</v>
      </c>
      <c r="D52" s="373">
        <v>60</v>
      </c>
      <c r="E52" s="373">
        <v>60.8</v>
      </c>
      <c r="F52" s="373">
        <v>74.53</v>
      </c>
      <c r="G52" s="372">
        <v>39.549999999999997</v>
      </c>
      <c r="H52" s="373">
        <v>36.340000000000003</v>
      </c>
      <c r="I52" s="373">
        <v>34.31</v>
      </c>
      <c r="J52" s="373">
        <v>45.06</v>
      </c>
      <c r="K52" s="374">
        <v>41.09</v>
      </c>
      <c r="L52" s="373">
        <v>163.69999999999999</v>
      </c>
      <c r="M52" s="373">
        <v>165.66</v>
      </c>
      <c r="N52" s="373">
        <v>145.12</v>
      </c>
      <c r="O52" s="373">
        <v>177.81</v>
      </c>
      <c r="P52" s="373">
        <v>169.89</v>
      </c>
      <c r="Q52" s="372">
        <v>72.23</v>
      </c>
      <c r="R52" s="373">
        <v>68</v>
      </c>
      <c r="S52" s="373">
        <v>89.4</v>
      </c>
      <c r="T52" s="373">
        <v>94.8</v>
      </c>
      <c r="U52" s="374">
        <v>94.27</v>
      </c>
      <c r="V52" s="373">
        <v>86.28</v>
      </c>
      <c r="W52" s="373">
        <v>81.400000000000006</v>
      </c>
      <c r="X52" s="373">
        <v>61.6</v>
      </c>
      <c r="Y52" s="373">
        <v>115.44</v>
      </c>
      <c r="Z52" s="373">
        <v>94</v>
      </c>
      <c r="AA52" s="372">
        <v>17</v>
      </c>
      <c r="AB52" s="373">
        <v>29</v>
      </c>
      <c r="AC52" s="373">
        <v>16</v>
      </c>
      <c r="AD52" s="373">
        <v>28</v>
      </c>
      <c r="AE52" s="373">
        <v>14</v>
      </c>
      <c r="AF52" s="316" t="s">
        <v>419</v>
      </c>
      <c r="AG52" s="313" t="s">
        <v>419</v>
      </c>
      <c r="AH52" s="313" t="s">
        <v>419</v>
      </c>
      <c r="AI52" s="313" t="s">
        <v>419</v>
      </c>
      <c r="AJ52" s="317" t="s">
        <v>419</v>
      </c>
      <c r="AK52" s="373">
        <v>1396</v>
      </c>
      <c r="AL52" s="373">
        <v>1336</v>
      </c>
      <c r="AM52" s="373">
        <v>1336</v>
      </c>
      <c r="AN52" s="373">
        <v>2057</v>
      </c>
      <c r="AO52" s="373">
        <v>2286</v>
      </c>
      <c r="AP52" s="372">
        <v>1435.86</v>
      </c>
      <c r="AQ52" s="373">
        <v>2064.7800000000002</v>
      </c>
      <c r="AR52" s="373">
        <v>2354.02</v>
      </c>
      <c r="AS52" s="373">
        <v>2860.39</v>
      </c>
      <c r="AT52" s="374">
        <v>2627.94</v>
      </c>
      <c r="AU52" s="373">
        <v>2043</v>
      </c>
      <c r="AV52" s="373">
        <v>2297</v>
      </c>
      <c r="AW52" s="373">
        <v>1760</v>
      </c>
      <c r="AX52" s="373">
        <v>2592</v>
      </c>
      <c r="AY52" s="373">
        <v>3424</v>
      </c>
      <c r="AZ52" s="372" t="s">
        <v>419</v>
      </c>
      <c r="BA52" s="373" t="s">
        <v>419</v>
      </c>
      <c r="BB52" s="373" t="s">
        <v>419</v>
      </c>
      <c r="BC52" s="373" t="s">
        <v>419</v>
      </c>
      <c r="BD52" s="374" t="s">
        <v>419</v>
      </c>
      <c r="BE52" s="373" t="s">
        <v>419</v>
      </c>
      <c r="BF52" s="373" t="s">
        <v>419</v>
      </c>
      <c r="BG52" s="373" t="s">
        <v>419</v>
      </c>
      <c r="BH52" s="373" t="s">
        <v>419</v>
      </c>
      <c r="BI52" s="373" t="s">
        <v>419</v>
      </c>
      <c r="BJ52" s="372" t="s">
        <v>419</v>
      </c>
      <c r="BK52" s="373" t="s">
        <v>419</v>
      </c>
      <c r="BL52" s="373" t="s">
        <v>419</v>
      </c>
      <c r="BM52" s="373" t="s">
        <v>419</v>
      </c>
      <c r="BN52" s="374" t="s">
        <v>419</v>
      </c>
      <c r="BO52" s="373" t="s">
        <v>419</v>
      </c>
      <c r="BP52" s="373" t="s">
        <v>419</v>
      </c>
      <c r="BQ52" s="373" t="s">
        <v>419</v>
      </c>
      <c r="BR52" s="373" t="s">
        <v>419</v>
      </c>
      <c r="BS52" s="373" t="s">
        <v>419</v>
      </c>
      <c r="BT52" s="372" t="s">
        <v>419</v>
      </c>
      <c r="BU52" s="373" t="s">
        <v>419</v>
      </c>
      <c r="BV52" s="373" t="s">
        <v>419</v>
      </c>
      <c r="BW52" s="373" t="s">
        <v>419</v>
      </c>
      <c r="BX52" s="374" t="s">
        <v>419</v>
      </c>
    </row>
    <row r="53" spans="1:76" x14ac:dyDescent="0.25">
      <c r="A53" s="354" t="s">
        <v>193</v>
      </c>
      <c r="B53" s="372">
        <v>66.36</v>
      </c>
      <c r="C53" s="373">
        <v>61.04</v>
      </c>
      <c r="D53" s="373">
        <v>64.319999999999993</v>
      </c>
      <c r="E53" s="373">
        <v>48.61</v>
      </c>
      <c r="F53" s="373">
        <v>68.900000000000006</v>
      </c>
      <c r="G53" s="372">
        <v>31.1</v>
      </c>
      <c r="H53" s="373">
        <v>40.19</v>
      </c>
      <c r="I53" s="373">
        <v>28.47</v>
      </c>
      <c r="J53" s="373">
        <v>43.91</v>
      </c>
      <c r="K53" s="374">
        <v>35.47</v>
      </c>
      <c r="L53" s="373">
        <v>134.07</v>
      </c>
      <c r="M53" s="373">
        <v>160.25</v>
      </c>
      <c r="N53" s="373">
        <v>118.01</v>
      </c>
      <c r="O53" s="373">
        <v>174.73</v>
      </c>
      <c r="P53" s="373">
        <v>138.54</v>
      </c>
      <c r="Q53" s="372">
        <v>75.48</v>
      </c>
      <c r="R53" s="373">
        <v>76.77</v>
      </c>
      <c r="S53" s="373">
        <v>60.99</v>
      </c>
      <c r="T53" s="373">
        <v>81.3</v>
      </c>
      <c r="U53" s="374">
        <v>81.739999999999995</v>
      </c>
      <c r="V53" s="373">
        <v>112.73</v>
      </c>
      <c r="W53" s="373">
        <v>111.87</v>
      </c>
      <c r="X53" s="373">
        <v>75.2</v>
      </c>
      <c r="Y53" s="373">
        <v>94.5</v>
      </c>
      <c r="Z53" s="373">
        <v>124.84</v>
      </c>
      <c r="AA53" s="372">
        <v>22.89</v>
      </c>
      <c r="AB53" s="373">
        <v>30.62</v>
      </c>
      <c r="AC53" s="373">
        <v>17.600000000000001</v>
      </c>
      <c r="AD53" s="373">
        <v>31</v>
      </c>
      <c r="AE53" s="373">
        <v>17.600000000000001</v>
      </c>
      <c r="AF53" s="393">
        <v>65</v>
      </c>
      <c r="AG53" s="384">
        <v>65</v>
      </c>
      <c r="AH53" s="384">
        <v>42</v>
      </c>
      <c r="AI53" s="384">
        <v>80</v>
      </c>
      <c r="AJ53" s="388">
        <v>68</v>
      </c>
      <c r="AK53" s="373">
        <v>2092.9499999999998</v>
      </c>
      <c r="AL53" s="373">
        <v>2075.98</v>
      </c>
      <c r="AM53" s="373">
        <v>1866.6</v>
      </c>
      <c r="AN53" s="373">
        <v>2365.91</v>
      </c>
      <c r="AO53" s="373">
        <v>2124.3200000000002</v>
      </c>
      <c r="AP53" s="372">
        <v>2037.52</v>
      </c>
      <c r="AQ53" s="373">
        <v>2195.06</v>
      </c>
      <c r="AR53" s="373">
        <v>2221.0100000000002</v>
      </c>
      <c r="AS53" s="373">
        <v>2419.4499999999998</v>
      </c>
      <c r="AT53" s="374">
        <v>2248.0500000000002</v>
      </c>
      <c r="AU53" s="373">
        <v>2577.37</v>
      </c>
      <c r="AV53" s="373">
        <v>2326.91</v>
      </c>
      <c r="AW53" s="373">
        <v>1606.4</v>
      </c>
      <c r="AX53" s="373">
        <v>3284</v>
      </c>
      <c r="AY53" s="373">
        <v>3039</v>
      </c>
      <c r="AZ53" s="372">
        <v>1178</v>
      </c>
      <c r="BA53" s="373">
        <v>1615</v>
      </c>
      <c r="BB53" s="373">
        <v>968</v>
      </c>
      <c r="BC53" s="373">
        <v>1760</v>
      </c>
      <c r="BD53" s="374">
        <v>1638</v>
      </c>
      <c r="BE53" s="373" t="s">
        <v>419</v>
      </c>
      <c r="BF53" s="373" t="s">
        <v>419</v>
      </c>
      <c r="BG53" s="373" t="s">
        <v>419</v>
      </c>
      <c r="BH53" s="373" t="s">
        <v>419</v>
      </c>
      <c r="BI53" s="373" t="s">
        <v>419</v>
      </c>
      <c r="BJ53" s="372" t="s">
        <v>419</v>
      </c>
      <c r="BK53" s="373" t="s">
        <v>419</v>
      </c>
      <c r="BL53" s="373" t="s">
        <v>419</v>
      </c>
      <c r="BM53" s="373" t="s">
        <v>419</v>
      </c>
      <c r="BN53" s="374" t="s">
        <v>419</v>
      </c>
      <c r="BO53" s="373" t="s">
        <v>419</v>
      </c>
      <c r="BP53" s="373" t="s">
        <v>419</v>
      </c>
      <c r="BQ53" s="373" t="s">
        <v>419</v>
      </c>
      <c r="BR53" s="373" t="s">
        <v>419</v>
      </c>
      <c r="BS53" s="373" t="s">
        <v>419</v>
      </c>
      <c r="BT53" s="372" t="s">
        <v>419</v>
      </c>
      <c r="BU53" s="373" t="s">
        <v>419</v>
      </c>
      <c r="BV53" s="373" t="s">
        <v>419</v>
      </c>
      <c r="BW53" s="373" t="s">
        <v>419</v>
      </c>
      <c r="BX53" s="374" t="s">
        <v>419</v>
      </c>
    </row>
    <row r="54" spans="1:76" x14ac:dyDescent="0.25">
      <c r="A54" s="354" t="s">
        <v>194</v>
      </c>
      <c r="B54" s="372">
        <v>57.9</v>
      </c>
      <c r="C54" s="373">
        <v>41.46</v>
      </c>
      <c r="D54" s="373">
        <v>58.23</v>
      </c>
      <c r="E54" s="373">
        <v>39.75</v>
      </c>
      <c r="F54" s="373">
        <v>57.75</v>
      </c>
      <c r="G54" s="372">
        <v>37.82</v>
      </c>
      <c r="H54" s="373">
        <v>31.01</v>
      </c>
      <c r="I54" s="373">
        <v>28</v>
      </c>
      <c r="J54" s="373">
        <v>32.380000000000003</v>
      </c>
      <c r="K54" s="374">
        <v>37.24</v>
      </c>
      <c r="L54" s="373">
        <v>130.18</v>
      </c>
      <c r="M54" s="373">
        <v>130.97</v>
      </c>
      <c r="N54" s="373">
        <v>87</v>
      </c>
      <c r="O54" s="373">
        <v>124.73</v>
      </c>
      <c r="P54" s="373">
        <v>130.94</v>
      </c>
      <c r="Q54" s="372">
        <v>86.79</v>
      </c>
      <c r="R54" s="373">
        <v>81.99</v>
      </c>
      <c r="S54" s="373">
        <v>55.52</v>
      </c>
      <c r="T54" s="373">
        <v>77.83</v>
      </c>
      <c r="U54" s="374">
        <v>71.489999999999995</v>
      </c>
      <c r="V54" s="373">
        <v>77.069999999999993</v>
      </c>
      <c r="W54" s="373">
        <v>109.42</v>
      </c>
      <c r="X54" s="373">
        <v>58.4</v>
      </c>
      <c r="Y54" s="373">
        <v>80.48</v>
      </c>
      <c r="Z54" s="373">
        <v>78.180000000000007</v>
      </c>
      <c r="AA54" s="372">
        <v>17.600000000000001</v>
      </c>
      <c r="AB54" s="373">
        <v>26.49</v>
      </c>
      <c r="AC54" s="373">
        <v>16</v>
      </c>
      <c r="AD54" s="373">
        <v>24.66</v>
      </c>
      <c r="AE54" s="373">
        <v>18.13</v>
      </c>
      <c r="AF54" s="393" t="s">
        <v>419</v>
      </c>
      <c r="AG54" s="384" t="s">
        <v>419</v>
      </c>
      <c r="AH54" s="384" t="s">
        <v>419</v>
      </c>
      <c r="AI54" s="384" t="s">
        <v>419</v>
      </c>
      <c r="AJ54" s="388" t="s">
        <v>419</v>
      </c>
      <c r="AK54" s="373">
        <v>1922.09</v>
      </c>
      <c r="AL54" s="373">
        <v>2216.1799999999998</v>
      </c>
      <c r="AM54" s="373">
        <v>1440.4</v>
      </c>
      <c r="AN54" s="373">
        <v>2031.99</v>
      </c>
      <c r="AO54" s="373">
        <v>2055.3000000000002</v>
      </c>
      <c r="AP54" s="372">
        <v>1524.36</v>
      </c>
      <c r="AQ54" s="373">
        <v>2195.2800000000002</v>
      </c>
      <c r="AR54" s="373">
        <v>1499.18</v>
      </c>
      <c r="AS54" s="373">
        <v>2237.9499999999998</v>
      </c>
      <c r="AT54" s="374">
        <v>2134.2800000000002</v>
      </c>
      <c r="AU54" s="373">
        <v>2521.77</v>
      </c>
      <c r="AV54" s="373">
        <v>2472.15</v>
      </c>
      <c r="AW54" s="373">
        <v>2244.7800000000002</v>
      </c>
      <c r="AX54" s="373">
        <v>1876</v>
      </c>
      <c r="AY54" s="373">
        <v>2399.29</v>
      </c>
      <c r="AZ54" s="372">
        <v>1133</v>
      </c>
      <c r="BA54" s="373">
        <v>1558</v>
      </c>
      <c r="BB54" s="373">
        <v>972</v>
      </c>
      <c r="BC54" s="373">
        <v>1286</v>
      </c>
      <c r="BD54" s="374">
        <v>1308</v>
      </c>
      <c r="BE54" s="373">
        <v>725</v>
      </c>
      <c r="BF54" s="373">
        <v>949</v>
      </c>
      <c r="BG54" s="373">
        <v>607</v>
      </c>
      <c r="BH54" s="373">
        <v>1003</v>
      </c>
      <c r="BI54" s="373">
        <v>998</v>
      </c>
      <c r="BJ54" s="372">
        <v>735.2</v>
      </c>
      <c r="BK54" s="373">
        <v>793</v>
      </c>
      <c r="BL54" s="373">
        <v>735.2</v>
      </c>
      <c r="BM54" s="373">
        <v>699.2</v>
      </c>
      <c r="BN54" s="374">
        <v>699.2</v>
      </c>
      <c r="BO54" s="373">
        <v>1354.4</v>
      </c>
      <c r="BP54" s="373">
        <v>1622</v>
      </c>
      <c r="BQ54" s="373">
        <v>1417</v>
      </c>
      <c r="BR54" s="373">
        <v>1841</v>
      </c>
      <c r="BS54" s="373">
        <v>1839</v>
      </c>
      <c r="BT54" s="372">
        <v>1719</v>
      </c>
      <c r="BU54" s="373">
        <v>1729</v>
      </c>
      <c r="BV54" s="373">
        <v>1204</v>
      </c>
      <c r="BW54" s="373">
        <v>2348</v>
      </c>
      <c r="BX54" s="374">
        <v>2380</v>
      </c>
    </row>
    <row r="55" spans="1:76" x14ac:dyDescent="0.25">
      <c r="A55" s="354" t="s">
        <v>195</v>
      </c>
      <c r="B55" s="372">
        <v>63.49</v>
      </c>
      <c r="C55" s="373">
        <v>54.59</v>
      </c>
      <c r="D55" s="373">
        <v>59.49</v>
      </c>
      <c r="E55" s="373">
        <v>46.18</v>
      </c>
      <c r="F55" s="373">
        <v>60.45</v>
      </c>
      <c r="G55" s="372">
        <v>34.520000000000003</v>
      </c>
      <c r="H55" s="373">
        <v>32.89</v>
      </c>
      <c r="I55" s="373">
        <v>28.16</v>
      </c>
      <c r="J55" s="373">
        <v>39.090000000000003</v>
      </c>
      <c r="K55" s="374">
        <v>42.51</v>
      </c>
      <c r="L55" s="373">
        <v>160.05000000000001</v>
      </c>
      <c r="M55" s="373">
        <v>135.37</v>
      </c>
      <c r="N55" s="373">
        <v>114.52</v>
      </c>
      <c r="O55" s="373">
        <v>165.34</v>
      </c>
      <c r="P55" s="373">
        <v>171.38</v>
      </c>
      <c r="Q55" s="372">
        <v>76.540000000000006</v>
      </c>
      <c r="R55" s="373">
        <v>76.17</v>
      </c>
      <c r="S55" s="373">
        <v>60.56</v>
      </c>
      <c r="T55" s="373">
        <v>75.33</v>
      </c>
      <c r="U55" s="374">
        <v>75.47</v>
      </c>
      <c r="V55" s="373">
        <v>58.24</v>
      </c>
      <c r="W55" s="373">
        <v>95.09</v>
      </c>
      <c r="X55" s="373">
        <v>61.6</v>
      </c>
      <c r="Y55" s="373">
        <v>106.71</v>
      </c>
      <c r="Z55" s="373">
        <v>136.82</v>
      </c>
      <c r="AA55" s="372">
        <v>17.66</v>
      </c>
      <c r="AB55" s="373">
        <v>12.21</v>
      </c>
      <c r="AC55" s="373">
        <v>12</v>
      </c>
      <c r="AD55" s="373">
        <v>17</v>
      </c>
      <c r="AE55" s="373">
        <v>14</v>
      </c>
      <c r="AF55" s="393">
        <v>79</v>
      </c>
      <c r="AG55" s="384">
        <v>54</v>
      </c>
      <c r="AH55" s="384">
        <v>34</v>
      </c>
      <c r="AI55" s="384">
        <v>75</v>
      </c>
      <c r="AJ55" s="388">
        <v>84</v>
      </c>
      <c r="AK55" s="373">
        <v>1995.29</v>
      </c>
      <c r="AL55" s="373">
        <v>2184.79</v>
      </c>
      <c r="AM55" s="373">
        <v>1379</v>
      </c>
      <c r="AN55" s="373">
        <v>1775.84</v>
      </c>
      <c r="AO55" s="373">
        <v>2241.31</v>
      </c>
      <c r="AP55" s="372">
        <v>2115.15</v>
      </c>
      <c r="AQ55" s="373">
        <v>2296.12</v>
      </c>
      <c r="AR55" s="373">
        <v>1797.87</v>
      </c>
      <c r="AS55" s="373">
        <v>2540.63</v>
      </c>
      <c r="AT55" s="374">
        <v>2171.71</v>
      </c>
      <c r="AU55" s="373">
        <v>2699.98</v>
      </c>
      <c r="AV55" s="373">
        <v>2363.71</v>
      </c>
      <c r="AW55" s="373">
        <v>1764</v>
      </c>
      <c r="AX55" s="373">
        <v>1751.2</v>
      </c>
      <c r="AY55" s="373">
        <v>1644</v>
      </c>
      <c r="AZ55" s="372" t="s">
        <v>419</v>
      </c>
      <c r="BA55" s="373" t="s">
        <v>419</v>
      </c>
      <c r="BB55" s="373" t="s">
        <v>419</v>
      </c>
      <c r="BC55" s="373" t="s">
        <v>419</v>
      </c>
      <c r="BD55" s="374" t="s">
        <v>419</v>
      </c>
      <c r="BE55" s="373" t="s">
        <v>419</v>
      </c>
      <c r="BF55" s="373" t="s">
        <v>419</v>
      </c>
      <c r="BG55" s="373" t="s">
        <v>419</v>
      </c>
      <c r="BH55" s="373" t="s">
        <v>419</v>
      </c>
      <c r="BI55" s="373" t="s">
        <v>419</v>
      </c>
      <c r="BJ55" s="372" t="s">
        <v>419</v>
      </c>
      <c r="BK55" s="373" t="s">
        <v>419</v>
      </c>
      <c r="BL55" s="373" t="s">
        <v>419</v>
      </c>
      <c r="BM55" s="373" t="s">
        <v>419</v>
      </c>
      <c r="BN55" s="374" t="s">
        <v>419</v>
      </c>
      <c r="BO55" s="373" t="s">
        <v>419</v>
      </c>
      <c r="BP55" s="373" t="s">
        <v>419</v>
      </c>
      <c r="BQ55" s="373" t="s">
        <v>419</v>
      </c>
      <c r="BR55" s="373" t="s">
        <v>419</v>
      </c>
      <c r="BS55" s="373" t="s">
        <v>419</v>
      </c>
      <c r="BT55" s="372" t="s">
        <v>419</v>
      </c>
      <c r="BU55" s="373" t="s">
        <v>419</v>
      </c>
      <c r="BV55" s="373" t="s">
        <v>419</v>
      </c>
      <c r="BW55" s="373" t="s">
        <v>419</v>
      </c>
      <c r="BX55" s="374" t="s">
        <v>419</v>
      </c>
    </row>
    <row r="56" spans="1:76" ht="15.75" thickBot="1" x14ac:dyDescent="0.3">
      <c r="A56" s="355" t="s">
        <v>196</v>
      </c>
      <c r="B56" s="375">
        <v>44.29</v>
      </c>
      <c r="C56" s="376">
        <v>39.700000000000003</v>
      </c>
      <c r="D56" s="376">
        <v>42.66</v>
      </c>
      <c r="E56" s="376">
        <v>28.84</v>
      </c>
      <c r="F56" s="376">
        <v>42.45</v>
      </c>
      <c r="G56" s="375">
        <v>27.41</v>
      </c>
      <c r="H56" s="376">
        <v>19.2</v>
      </c>
      <c r="I56" s="376">
        <v>18.399999999999999</v>
      </c>
      <c r="J56" s="376">
        <v>18.399999999999999</v>
      </c>
      <c r="K56" s="377">
        <v>22</v>
      </c>
      <c r="L56" s="376">
        <v>132.75</v>
      </c>
      <c r="M56" s="376">
        <v>116.7</v>
      </c>
      <c r="N56" s="376">
        <v>77.36</v>
      </c>
      <c r="O56" s="376">
        <v>83.01</v>
      </c>
      <c r="P56" s="376">
        <v>94.7</v>
      </c>
      <c r="Q56" s="375">
        <v>77.37</v>
      </c>
      <c r="R56" s="376">
        <v>69.319999999999993</v>
      </c>
      <c r="S56" s="376">
        <v>48.37</v>
      </c>
      <c r="T56" s="376">
        <v>65.83</v>
      </c>
      <c r="U56" s="377">
        <v>52.95</v>
      </c>
      <c r="V56" s="376">
        <v>90.08</v>
      </c>
      <c r="W56" s="376">
        <v>52.88</v>
      </c>
      <c r="X56" s="376">
        <v>42.4</v>
      </c>
      <c r="Y56" s="376">
        <v>44</v>
      </c>
      <c r="Z56" s="376">
        <v>42.73</v>
      </c>
      <c r="AA56" s="375">
        <v>15.2</v>
      </c>
      <c r="AB56" s="376">
        <v>21.1</v>
      </c>
      <c r="AC56" s="376">
        <v>15.2</v>
      </c>
      <c r="AD56" s="376">
        <v>17.86</v>
      </c>
      <c r="AE56" s="376">
        <v>16.02</v>
      </c>
      <c r="AF56" s="323" t="s">
        <v>419</v>
      </c>
      <c r="AG56" s="324" t="s">
        <v>419</v>
      </c>
      <c r="AH56" s="324" t="s">
        <v>419</v>
      </c>
      <c r="AI56" s="324" t="s">
        <v>419</v>
      </c>
      <c r="AJ56" s="325" t="s">
        <v>419</v>
      </c>
      <c r="AK56" s="376">
        <v>1895.02</v>
      </c>
      <c r="AL56" s="376">
        <v>1820.33</v>
      </c>
      <c r="AM56" s="376">
        <v>1248.24</v>
      </c>
      <c r="AN56" s="376">
        <v>1527.59</v>
      </c>
      <c r="AO56" s="376">
        <v>1652.39</v>
      </c>
      <c r="AP56" s="375">
        <v>1490.9</v>
      </c>
      <c r="AQ56" s="376">
        <v>1455.72</v>
      </c>
      <c r="AR56" s="376">
        <v>1383.06</v>
      </c>
      <c r="AS56" s="376">
        <v>1953.91</v>
      </c>
      <c r="AT56" s="377">
        <v>1721.57</v>
      </c>
      <c r="AU56" s="376">
        <v>1966</v>
      </c>
      <c r="AV56" s="376">
        <v>2379.25</v>
      </c>
      <c r="AW56" s="376">
        <v>2125.27</v>
      </c>
      <c r="AX56" s="376">
        <v>1485.6</v>
      </c>
      <c r="AY56" s="376">
        <v>1959.06</v>
      </c>
      <c r="AZ56" s="375">
        <v>1045.31</v>
      </c>
      <c r="BA56" s="376">
        <v>1576.84</v>
      </c>
      <c r="BB56" s="376">
        <v>1021.6</v>
      </c>
      <c r="BC56" s="376">
        <v>1165.23</v>
      </c>
      <c r="BD56" s="377">
        <v>1215.27</v>
      </c>
      <c r="BE56" s="376">
        <v>1282.3499999999999</v>
      </c>
      <c r="BF56" s="376">
        <v>1303.47</v>
      </c>
      <c r="BG56" s="376">
        <v>826.45</v>
      </c>
      <c r="BH56" s="376">
        <v>1230.9000000000001</v>
      </c>
      <c r="BI56" s="376">
        <v>1055.69</v>
      </c>
      <c r="BJ56" s="375">
        <v>531.30999999999995</v>
      </c>
      <c r="BK56" s="376">
        <v>597.51</v>
      </c>
      <c r="BL56" s="376">
        <v>501.6</v>
      </c>
      <c r="BM56" s="376">
        <v>581.78</v>
      </c>
      <c r="BN56" s="377">
        <v>735.92</v>
      </c>
      <c r="BO56" s="376">
        <v>1069.5999999999999</v>
      </c>
      <c r="BP56" s="376">
        <v>1920.29</v>
      </c>
      <c r="BQ56" s="376">
        <v>1107.07</v>
      </c>
      <c r="BR56" s="376">
        <v>1718.09</v>
      </c>
      <c r="BS56" s="376">
        <v>1754.76</v>
      </c>
      <c r="BT56" s="375">
        <v>1082.4000000000001</v>
      </c>
      <c r="BU56" s="376">
        <v>1696.92</v>
      </c>
      <c r="BV56" s="376">
        <v>1082.4000000000001</v>
      </c>
      <c r="BW56" s="376">
        <v>2113.14</v>
      </c>
      <c r="BX56" s="377">
        <v>1762</v>
      </c>
    </row>
    <row r="57" spans="1:76" x14ac:dyDescent="0.25">
      <c r="A57" s="356" t="s">
        <v>197</v>
      </c>
      <c r="B57" s="378">
        <v>38.71</v>
      </c>
      <c r="C57" s="379">
        <v>46.2</v>
      </c>
      <c r="D57" s="379">
        <v>47.1</v>
      </c>
      <c r="E57" s="379">
        <v>55.2</v>
      </c>
      <c r="F57" s="379">
        <v>68.56</v>
      </c>
      <c r="G57" s="378">
        <v>26.9</v>
      </c>
      <c r="H57" s="379">
        <v>18.2</v>
      </c>
      <c r="I57" s="379">
        <v>21.86</v>
      </c>
      <c r="J57" s="379">
        <v>26.52</v>
      </c>
      <c r="K57" s="382">
        <v>27.04</v>
      </c>
      <c r="L57" s="379">
        <v>78.489999999999995</v>
      </c>
      <c r="M57" s="379">
        <v>82.29</v>
      </c>
      <c r="N57" s="379">
        <v>73.12</v>
      </c>
      <c r="O57" s="379">
        <v>156.24</v>
      </c>
      <c r="P57" s="379">
        <v>72.459999999999994</v>
      </c>
      <c r="Q57" s="378">
        <v>40.4</v>
      </c>
      <c r="R57" s="379">
        <v>49.4</v>
      </c>
      <c r="S57" s="379">
        <v>61</v>
      </c>
      <c r="T57" s="379">
        <v>66.099999999999994</v>
      </c>
      <c r="U57" s="382">
        <v>86.51</v>
      </c>
      <c r="V57" s="379">
        <v>48.96</v>
      </c>
      <c r="W57" s="379">
        <v>36.799999999999997</v>
      </c>
      <c r="X57" s="379">
        <v>34.4</v>
      </c>
      <c r="Y57" s="379">
        <v>55.56</v>
      </c>
      <c r="Z57" s="379">
        <v>67.14</v>
      </c>
      <c r="AA57" s="372">
        <v>14</v>
      </c>
      <c r="AB57" s="373">
        <v>16.3</v>
      </c>
      <c r="AC57" s="373">
        <v>18.899999999999999</v>
      </c>
      <c r="AD57" s="373">
        <v>31.94</v>
      </c>
      <c r="AE57" s="373">
        <v>20.38</v>
      </c>
      <c r="AF57" s="316" t="s">
        <v>419</v>
      </c>
      <c r="AG57" s="313" t="s">
        <v>419</v>
      </c>
      <c r="AH57" s="313" t="s">
        <v>419</v>
      </c>
      <c r="AI57" s="313" t="s">
        <v>419</v>
      </c>
      <c r="AJ57" s="317" t="s">
        <v>419</v>
      </c>
      <c r="AK57" s="379">
        <v>1925.29</v>
      </c>
      <c r="AL57" s="379">
        <v>1411</v>
      </c>
      <c r="AM57" s="379">
        <v>1362</v>
      </c>
      <c r="AN57" s="379">
        <v>2140</v>
      </c>
      <c r="AO57" s="379">
        <v>2614.17</v>
      </c>
      <c r="AP57" s="378">
        <v>1606.56</v>
      </c>
      <c r="AQ57" s="379">
        <v>1697</v>
      </c>
      <c r="AR57" s="379">
        <v>2185.46</v>
      </c>
      <c r="AS57" s="379">
        <v>2593.81</v>
      </c>
      <c r="AT57" s="382">
        <v>2553.84</v>
      </c>
      <c r="AU57" s="379">
        <v>1520</v>
      </c>
      <c r="AV57" s="379">
        <v>2398</v>
      </c>
      <c r="AW57" s="379">
        <v>1520</v>
      </c>
      <c r="AX57" s="379">
        <v>2058.5</v>
      </c>
      <c r="AY57" s="379">
        <v>2300</v>
      </c>
      <c r="AZ57" s="372" t="s">
        <v>419</v>
      </c>
      <c r="BA57" s="373" t="s">
        <v>419</v>
      </c>
      <c r="BB57" s="373" t="s">
        <v>419</v>
      </c>
      <c r="BC57" s="373" t="s">
        <v>419</v>
      </c>
      <c r="BD57" s="374" t="s">
        <v>419</v>
      </c>
      <c r="BE57" s="373" t="s">
        <v>419</v>
      </c>
      <c r="BF57" s="373" t="s">
        <v>419</v>
      </c>
      <c r="BG57" s="373" t="s">
        <v>419</v>
      </c>
      <c r="BH57" s="373" t="s">
        <v>419</v>
      </c>
      <c r="BI57" s="373" t="s">
        <v>419</v>
      </c>
      <c r="BJ57" s="372" t="s">
        <v>419</v>
      </c>
      <c r="BK57" s="373" t="s">
        <v>419</v>
      </c>
      <c r="BL57" s="373" t="s">
        <v>419</v>
      </c>
      <c r="BM57" s="373" t="s">
        <v>419</v>
      </c>
      <c r="BN57" s="374" t="s">
        <v>419</v>
      </c>
      <c r="BO57" s="380" t="s">
        <v>419</v>
      </c>
      <c r="BP57" s="380" t="s">
        <v>419</v>
      </c>
      <c r="BQ57" s="380" t="s">
        <v>419</v>
      </c>
      <c r="BR57" s="380" t="s">
        <v>419</v>
      </c>
      <c r="BS57" s="380" t="s">
        <v>419</v>
      </c>
      <c r="BT57" s="372" t="s">
        <v>419</v>
      </c>
      <c r="BU57" s="373" t="s">
        <v>419</v>
      </c>
      <c r="BV57" s="373" t="s">
        <v>419</v>
      </c>
      <c r="BW57" s="373" t="s">
        <v>419</v>
      </c>
      <c r="BX57" s="374" t="s">
        <v>419</v>
      </c>
    </row>
    <row r="58" spans="1:76" x14ac:dyDescent="0.25">
      <c r="A58" s="356" t="s">
        <v>198</v>
      </c>
      <c r="B58" s="378">
        <v>38.71</v>
      </c>
      <c r="C58" s="379">
        <v>34.9</v>
      </c>
      <c r="D58" s="379">
        <v>47.1</v>
      </c>
      <c r="E58" s="379">
        <v>41.3</v>
      </c>
      <c r="F58" s="379">
        <v>86.51</v>
      </c>
      <c r="G58" s="378">
        <v>28.11</v>
      </c>
      <c r="H58" s="379">
        <v>48.43</v>
      </c>
      <c r="I58" s="379">
        <v>30.98</v>
      </c>
      <c r="J58" s="379">
        <v>40.71</v>
      </c>
      <c r="K58" s="382">
        <v>30.74</v>
      </c>
      <c r="L58" s="379">
        <v>162.09</v>
      </c>
      <c r="M58" s="379">
        <v>163.16</v>
      </c>
      <c r="N58" s="379">
        <v>110.51</v>
      </c>
      <c r="O58" s="379">
        <v>104.84</v>
      </c>
      <c r="P58" s="379">
        <v>130.18</v>
      </c>
      <c r="Q58" s="378">
        <v>40.4</v>
      </c>
      <c r="R58" s="379">
        <v>51.36</v>
      </c>
      <c r="S58" s="379">
        <v>61</v>
      </c>
      <c r="T58" s="379">
        <v>65.900000000000006</v>
      </c>
      <c r="U58" s="382">
        <v>86.51</v>
      </c>
      <c r="V58" s="379">
        <v>48.96</v>
      </c>
      <c r="W58" s="379">
        <v>63.4</v>
      </c>
      <c r="X58" s="379">
        <v>50.5</v>
      </c>
      <c r="Y58" s="379">
        <v>52.4</v>
      </c>
      <c r="Z58" s="379">
        <v>40</v>
      </c>
      <c r="AA58" s="372" t="s">
        <v>419</v>
      </c>
      <c r="AB58" s="373" t="s">
        <v>419</v>
      </c>
      <c r="AC58" s="373" t="s">
        <v>419</v>
      </c>
      <c r="AD58" s="373" t="s">
        <v>419</v>
      </c>
      <c r="AE58" s="373" t="s">
        <v>419</v>
      </c>
      <c r="AF58" s="316" t="s">
        <v>419</v>
      </c>
      <c r="AG58" s="313" t="s">
        <v>419</v>
      </c>
      <c r="AH58" s="313" t="s">
        <v>419</v>
      </c>
      <c r="AI58" s="313" t="s">
        <v>419</v>
      </c>
      <c r="AJ58" s="317" t="s">
        <v>419</v>
      </c>
      <c r="AK58" s="373" t="s">
        <v>419</v>
      </c>
      <c r="AL58" s="373" t="s">
        <v>419</v>
      </c>
      <c r="AM58" s="373" t="s">
        <v>419</v>
      </c>
      <c r="AN58" s="373" t="s">
        <v>419</v>
      </c>
      <c r="AO58" s="373" t="s">
        <v>419</v>
      </c>
      <c r="AP58" s="378">
        <v>1846</v>
      </c>
      <c r="AQ58" s="379">
        <v>1697</v>
      </c>
      <c r="AR58" s="379">
        <v>2185.46</v>
      </c>
      <c r="AS58" s="379">
        <v>2593.81</v>
      </c>
      <c r="AT58" s="382">
        <v>2553.84</v>
      </c>
      <c r="AU58" s="373" t="s">
        <v>419</v>
      </c>
      <c r="AV58" s="373" t="s">
        <v>419</v>
      </c>
      <c r="AW58" s="373" t="s">
        <v>419</v>
      </c>
      <c r="AX58" s="373" t="s">
        <v>419</v>
      </c>
      <c r="AY58" s="373" t="s">
        <v>419</v>
      </c>
      <c r="AZ58" s="372" t="s">
        <v>419</v>
      </c>
      <c r="BA58" s="373" t="s">
        <v>419</v>
      </c>
      <c r="BB58" s="373" t="s">
        <v>419</v>
      </c>
      <c r="BC58" s="373" t="s">
        <v>419</v>
      </c>
      <c r="BD58" s="374" t="s">
        <v>419</v>
      </c>
      <c r="BE58" s="373" t="s">
        <v>419</v>
      </c>
      <c r="BF58" s="373" t="s">
        <v>419</v>
      </c>
      <c r="BG58" s="373" t="s">
        <v>419</v>
      </c>
      <c r="BH58" s="373" t="s">
        <v>419</v>
      </c>
      <c r="BI58" s="373" t="s">
        <v>419</v>
      </c>
      <c r="BJ58" s="372" t="s">
        <v>419</v>
      </c>
      <c r="BK58" s="373" t="s">
        <v>419</v>
      </c>
      <c r="BL58" s="373" t="s">
        <v>419</v>
      </c>
      <c r="BM58" s="373" t="s">
        <v>419</v>
      </c>
      <c r="BN58" s="374" t="s">
        <v>419</v>
      </c>
      <c r="BO58" s="380" t="s">
        <v>419</v>
      </c>
      <c r="BP58" s="380" t="s">
        <v>419</v>
      </c>
      <c r="BQ58" s="380" t="s">
        <v>419</v>
      </c>
      <c r="BR58" s="380" t="s">
        <v>419</v>
      </c>
      <c r="BS58" s="380" t="s">
        <v>419</v>
      </c>
      <c r="BT58" s="372" t="s">
        <v>419</v>
      </c>
      <c r="BU58" s="373" t="s">
        <v>419</v>
      </c>
      <c r="BV58" s="373" t="s">
        <v>419</v>
      </c>
      <c r="BW58" s="373" t="s">
        <v>419</v>
      </c>
      <c r="BX58" s="374" t="s">
        <v>419</v>
      </c>
    </row>
    <row r="59" spans="1:76" x14ac:dyDescent="0.25">
      <c r="A59" s="356" t="s">
        <v>199</v>
      </c>
      <c r="B59" s="378">
        <v>53.71</v>
      </c>
      <c r="C59" s="379">
        <v>62.02</v>
      </c>
      <c r="D59" s="379">
        <v>72.239999999999995</v>
      </c>
      <c r="E59" s="379">
        <v>66.58</v>
      </c>
      <c r="F59" s="379">
        <v>74.55</v>
      </c>
      <c r="G59" s="378">
        <v>38.93</v>
      </c>
      <c r="H59" s="379">
        <v>43.03</v>
      </c>
      <c r="I59" s="379">
        <v>39.07</v>
      </c>
      <c r="J59" s="379">
        <v>46.29</v>
      </c>
      <c r="K59" s="382">
        <v>41.63</v>
      </c>
      <c r="L59" s="379">
        <v>166.04</v>
      </c>
      <c r="M59" s="379">
        <v>170.53</v>
      </c>
      <c r="N59" s="379">
        <v>167.79</v>
      </c>
      <c r="O59" s="379">
        <v>186.17</v>
      </c>
      <c r="P59" s="379">
        <v>177.11</v>
      </c>
      <c r="Q59" s="378">
        <v>73.37</v>
      </c>
      <c r="R59" s="379">
        <v>58.5</v>
      </c>
      <c r="S59" s="379">
        <v>61</v>
      </c>
      <c r="T59" s="379">
        <v>71.599999999999994</v>
      </c>
      <c r="U59" s="382">
        <v>86.51</v>
      </c>
      <c r="V59" s="379">
        <v>44.85</v>
      </c>
      <c r="W59" s="379">
        <v>63.45</v>
      </c>
      <c r="X59" s="379">
        <v>36.799999999999997</v>
      </c>
      <c r="Y59" s="379">
        <v>44.54</v>
      </c>
      <c r="Z59" s="379">
        <v>37.6</v>
      </c>
      <c r="AA59" s="372" t="s">
        <v>419</v>
      </c>
      <c r="AB59" s="373" t="s">
        <v>419</v>
      </c>
      <c r="AC59" s="373" t="s">
        <v>419</v>
      </c>
      <c r="AD59" s="373" t="s">
        <v>419</v>
      </c>
      <c r="AE59" s="373" t="s">
        <v>419</v>
      </c>
      <c r="AF59" s="316" t="s">
        <v>419</v>
      </c>
      <c r="AG59" s="313" t="s">
        <v>419</v>
      </c>
      <c r="AH59" s="313" t="s">
        <v>419</v>
      </c>
      <c r="AI59" s="313" t="s">
        <v>419</v>
      </c>
      <c r="AJ59" s="317" t="s">
        <v>419</v>
      </c>
      <c r="AK59" s="373" t="s">
        <v>419</v>
      </c>
      <c r="AL59" s="373" t="s">
        <v>419</v>
      </c>
      <c r="AM59" s="373" t="s">
        <v>419</v>
      </c>
      <c r="AN59" s="373" t="s">
        <v>419</v>
      </c>
      <c r="AO59" s="373" t="s">
        <v>419</v>
      </c>
      <c r="AP59" s="378">
        <v>1531.62</v>
      </c>
      <c r="AQ59" s="379">
        <v>2185.31</v>
      </c>
      <c r="AR59" s="379">
        <v>2185.46</v>
      </c>
      <c r="AS59" s="379">
        <v>2593.81</v>
      </c>
      <c r="AT59" s="382">
        <v>2602.2399999999998</v>
      </c>
      <c r="AU59" s="379">
        <v>1520</v>
      </c>
      <c r="AV59" s="379">
        <v>2398</v>
      </c>
      <c r="AW59" s="379">
        <v>1520</v>
      </c>
      <c r="AX59" s="379">
        <v>2058.5</v>
      </c>
      <c r="AY59" s="379">
        <v>2300</v>
      </c>
      <c r="AZ59" s="372" t="s">
        <v>419</v>
      </c>
      <c r="BA59" s="373" t="s">
        <v>419</v>
      </c>
      <c r="BB59" s="373" t="s">
        <v>419</v>
      </c>
      <c r="BC59" s="373" t="s">
        <v>419</v>
      </c>
      <c r="BD59" s="374" t="s">
        <v>419</v>
      </c>
      <c r="BE59" s="373" t="s">
        <v>419</v>
      </c>
      <c r="BF59" s="373" t="s">
        <v>419</v>
      </c>
      <c r="BG59" s="373" t="s">
        <v>419</v>
      </c>
      <c r="BH59" s="373" t="s">
        <v>419</v>
      </c>
      <c r="BI59" s="373" t="s">
        <v>419</v>
      </c>
      <c r="BJ59" s="372" t="s">
        <v>419</v>
      </c>
      <c r="BK59" s="373" t="s">
        <v>419</v>
      </c>
      <c r="BL59" s="373" t="s">
        <v>419</v>
      </c>
      <c r="BM59" s="373" t="s">
        <v>419</v>
      </c>
      <c r="BN59" s="374" t="s">
        <v>419</v>
      </c>
      <c r="BO59" s="380" t="s">
        <v>419</v>
      </c>
      <c r="BP59" s="380" t="s">
        <v>419</v>
      </c>
      <c r="BQ59" s="380" t="s">
        <v>419</v>
      </c>
      <c r="BR59" s="380" t="s">
        <v>419</v>
      </c>
      <c r="BS59" s="380" t="s">
        <v>419</v>
      </c>
      <c r="BT59" s="372" t="s">
        <v>419</v>
      </c>
      <c r="BU59" s="373" t="s">
        <v>419</v>
      </c>
      <c r="BV59" s="373" t="s">
        <v>419</v>
      </c>
      <c r="BW59" s="373" t="s">
        <v>419</v>
      </c>
      <c r="BX59" s="374" t="s">
        <v>419</v>
      </c>
    </row>
    <row r="60" spans="1:76" x14ac:dyDescent="0.25">
      <c r="A60" s="356" t="s">
        <v>200</v>
      </c>
      <c r="B60" s="378">
        <v>51.97</v>
      </c>
      <c r="C60" s="379">
        <v>50.07</v>
      </c>
      <c r="D60" s="379">
        <v>43.44</v>
      </c>
      <c r="E60" s="379">
        <v>62.08</v>
      </c>
      <c r="F60" s="379">
        <v>65.400000000000006</v>
      </c>
      <c r="G60" s="378">
        <v>30.31</v>
      </c>
      <c r="H60" s="379">
        <v>35.28</v>
      </c>
      <c r="I60" s="379">
        <v>24.16</v>
      </c>
      <c r="J60" s="379">
        <v>31.34</v>
      </c>
      <c r="K60" s="382">
        <v>33.67</v>
      </c>
      <c r="L60" s="379">
        <v>139.43</v>
      </c>
      <c r="M60" s="379">
        <v>154.44</v>
      </c>
      <c r="N60" s="379">
        <v>92.44</v>
      </c>
      <c r="O60" s="379">
        <v>151.77000000000001</v>
      </c>
      <c r="P60" s="379">
        <v>158.72999999999999</v>
      </c>
      <c r="Q60" s="378">
        <v>54.95</v>
      </c>
      <c r="R60" s="379">
        <v>40.299999999999997</v>
      </c>
      <c r="S60" s="379">
        <v>61.88</v>
      </c>
      <c r="T60" s="379">
        <v>75.760000000000005</v>
      </c>
      <c r="U60" s="382">
        <v>57.58</v>
      </c>
      <c r="V60" s="379">
        <v>79</v>
      </c>
      <c r="W60" s="379">
        <v>73.45</v>
      </c>
      <c r="X60" s="379">
        <v>49.6</v>
      </c>
      <c r="Y60" s="379">
        <v>81.62</v>
      </c>
      <c r="Z60" s="379">
        <v>94.25</v>
      </c>
      <c r="AA60" s="378">
        <v>14.19</v>
      </c>
      <c r="AB60" s="379">
        <v>16.3</v>
      </c>
      <c r="AC60" s="379">
        <v>18.899999999999999</v>
      </c>
      <c r="AD60" s="379">
        <v>31.94</v>
      </c>
      <c r="AE60" s="379">
        <v>20.38</v>
      </c>
      <c r="AF60" s="316" t="s">
        <v>419</v>
      </c>
      <c r="AG60" s="313" t="s">
        <v>419</v>
      </c>
      <c r="AH60" s="313" t="s">
        <v>419</v>
      </c>
      <c r="AI60" s="313" t="s">
        <v>419</v>
      </c>
      <c r="AJ60" s="317" t="s">
        <v>419</v>
      </c>
      <c r="AK60" s="379">
        <v>1925.29</v>
      </c>
      <c r="AL60" s="379">
        <v>1411</v>
      </c>
      <c r="AM60" s="379">
        <v>1362</v>
      </c>
      <c r="AN60" s="379">
        <v>1902.45</v>
      </c>
      <c r="AO60" s="379">
        <v>2614.17</v>
      </c>
      <c r="AP60" s="378">
        <v>1934.14</v>
      </c>
      <c r="AQ60" s="379">
        <v>1723</v>
      </c>
      <c r="AR60" s="379">
        <v>2185.46</v>
      </c>
      <c r="AS60" s="379">
        <v>2593.81</v>
      </c>
      <c r="AT60" s="382">
        <v>2553.84</v>
      </c>
      <c r="AU60" s="379" t="s">
        <v>419</v>
      </c>
      <c r="AV60" s="379" t="s">
        <v>419</v>
      </c>
      <c r="AW60" s="379" t="s">
        <v>419</v>
      </c>
      <c r="AX60" s="379" t="s">
        <v>419</v>
      </c>
      <c r="AY60" s="379" t="s">
        <v>419</v>
      </c>
      <c r="AZ60" s="372" t="s">
        <v>419</v>
      </c>
      <c r="BA60" s="373" t="s">
        <v>419</v>
      </c>
      <c r="BB60" s="373" t="s">
        <v>419</v>
      </c>
      <c r="BC60" s="373" t="s">
        <v>419</v>
      </c>
      <c r="BD60" s="374" t="s">
        <v>419</v>
      </c>
      <c r="BE60" s="373" t="s">
        <v>419</v>
      </c>
      <c r="BF60" s="373" t="s">
        <v>419</v>
      </c>
      <c r="BG60" s="373" t="s">
        <v>419</v>
      </c>
      <c r="BH60" s="373" t="s">
        <v>419</v>
      </c>
      <c r="BI60" s="373" t="s">
        <v>419</v>
      </c>
      <c r="BJ60" s="372" t="s">
        <v>419</v>
      </c>
      <c r="BK60" s="373" t="s">
        <v>419</v>
      </c>
      <c r="BL60" s="373" t="s">
        <v>419</v>
      </c>
      <c r="BM60" s="373" t="s">
        <v>419</v>
      </c>
      <c r="BN60" s="374" t="s">
        <v>419</v>
      </c>
      <c r="BO60" s="380" t="s">
        <v>419</v>
      </c>
      <c r="BP60" s="380" t="s">
        <v>419</v>
      </c>
      <c r="BQ60" s="380" t="s">
        <v>419</v>
      </c>
      <c r="BR60" s="380" t="s">
        <v>419</v>
      </c>
      <c r="BS60" s="380" t="s">
        <v>419</v>
      </c>
      <c r="BT60" s="372" t="s">
        <v>419</v>
      </c>
      <c r="BU60" s="373" t="s">
        <v>419</v>
      </c>
      <c r="BV60" s="373" t="s">
        <v>419</v>
      </c>
      <c r="BW60" s="373" t="s">
        <v>419</v>
      </c>
      <c r="BX60" s="374" t="s">
        <v>419</v>
      </c>
    </row>
    <row r="61" spans="1:76" x14ac:dyDescent="0.25">
      <c r="A61" s="356" t="s">
        <v>201</v>
      </c>
      <c r="B61" s="378">
        <v>37.020000000000003</v>
      </c>
      <c r="C61" s="379">
        <v>42.99</v>
      </c>
      <c r="D61" s="379">
        <v>40.08</v>
      </c>
      <c r="E61" s="379">
        <v>49.52</v>
      </c>
      <c r="F61" s="379">
        <v>46.87</v>
      </c>
      <c r="G61" s="378">
        <v>39.35</v>
      </c>
      <c r="H61" s="379">
        <v>53.54</v>
      </c>
      <c r="I61" s="379">
        <v>32.56</v>
      </c>
      <c r="J61" s="379">
        <v>47.37</v>
      </c>
      <c r="K61" s="382">
        <v>33.450000000000003</v>
      </c>
      <c r="L61" s="379">
        <v>137.41</v>
      </c>
      <c r="M61" s="379">
        <v>207.69</v>
      </c>
      <c r="N61" s="379">
        <v>123.8</v>
      </c>
      <c r="O61" s="379">
        <v>185.94</v>
      </c>
      <c r="P61" s="379">
        <v>121.1</v>
      </c>
      <c r="Q61" s="378">
        <v>43.2</v>
      </c>
      <c r="R61" s="379">
        <v>51.3</v>
      </c>
      <c r="S61" s="379">
        <v>61</v>
      </c>
      <c r="T61" s="379">
        <v>64.3</v>
      </c>
      <c r="U61" s="382">
        <v>86.51</v>
      </c>
      <c r="V61" s="379">
        <v>45.6</v>
      </c>
      <c r="W61" s="379">
        <v>58.06</v>
      </c>
      <c r="X61" s="379">
        <v>44.8</v>
      </c>
      <c r="Y61" s="379">
        <v>48</v>
      </c>
      <c r="Z61" s="379">
        <v>44.8</v>
      </c>
      <c r="AA61" s="372" t="s">
        <v>419</v>
      </c>
      <c r="AB61" s="373" t="s">
        <v>419</v>
      </c>
      <c r="AC61" s="373" t="s">
        <v>419</v>
      </c>
      <c r="AD61" s="373" t="s">
        <v>419</v>
      </c>
      <c r="AE61" s="373" t="s">
        <v>419</v>
      </c>
      <c r="AF61" s="316" t="s">
        <v>419</v>
      </c>
      <c r="AG61" s="313" t="s">
        <v>419</v>
      </c>
      <c r="AH61" s="313" t="s">
        <v>419</v>
      </c>
      <c r="AI61" s="313" t="s">
        <v>419</v>
      </c>
      <c r="AJ61" s="317" t="s">
        <v>419</v>
      </c>
      <c r="AK61" s="373" t="s">
        <v>419</v>
      </c>
      <c r="AL61" s="373" t="s">
        <v>419</v>
      </c>
      <c r="AM61" s="373" t="s">
        <v>419</v>
      </c>
      <c r="AN61" s="373" t="s">
        <v>419</v>
      </c>
      <c r="AO61" s="373" t="s">
        <v>419</v>
      </c>
      <c r="AP61" s="378">
        <v>1726.28</v>
      </c>
      <c r="AQ61" s="379">
        <v>1791</v>
      </c>
      <c r="AR61" s="379">
        <v>2185.46</v>
      </c>
      <c r="AS61" s="379">
        <v>2593.81</v>
      </c>
      <c r="AT61" s="382">
        <v>2553.84</v>
      </c>
      <c r="AU61" s="373" t="s">
        <v>419</v>
      </c>
      <c r="AV61" s="373" t="s">
        <v>419</v>
      </c>
      <c r="AW61" s="373" t="s">
        <v>419</v>
      </c>
      <c r="AX61" s="373" t="s">
        <v>419</v>
      </c>
      <c r="AY61" s="373" t="s">
        <v>419</v>
      </c>
      <c r="AZ61" s="372" t="s">
        <v>419</v>
      </c>
      <c r="BA61" s="373" t="s">
        <v>419</v>
      </c>
      <c r="BB61" s="373" t="s">
        <v>419</v>
      </c>
      <c r="BC61" s="373" t="s">
        <v>419</v>
      </c>
      <c r="BD61" s="374" t="s">
        <v>419</v>
      </c>
      <c r="BE61" s="373" t="s">
        <v>419</v>
      </c>
      <c r="BF61" s="373" t="s">
        <v>419</v>
      </c>
      <c r="BG61" s="373" t="s">
        <v>419</v>
      </c>
      <c r="BH61" s="373" t="s">
        <v>419</v>
      </c>
      <c r="BI61" s="373" t="s">
        <v>419</v>
      </c>
      <c r="BJ61" s="372" t="s">
        <v>419</v>
      </c>
      <c r="BK61" s="373" t="s">
        <v>419</v>
      </c>
      <c r="BL61" s="373" t="s">
        <v>419</v>
      </c>
      <c r="BM61" s="373" t="s">
        <v>419</v>
      </c>
      <c r="BN61" s="374" t="s">
        <v>419</v>
      </c>
      <c r="BO61" s="380" t="s">
        <v>419</v>
      </c>
      <c r="BP61" s="380" t="s">
        <v>419</v>
      </c>
      <c r="BQ61" s="380" t="s">
        <v>419</v>
      </c>
      <c r="BR61" s="380" t="s">
        <v>419</v>
      </c>
      <c r="BS61" s="380" t="s">
        <v>419</v>
      </c>
      <c r="BT61" s="372" t="s">
        <v>419</v>
      </c>
      <c r="BU61" s="373" t="s">
        <v>419</v>
      </c>
      <c r="BV61" s="373" t="s">
        <v>419</v>
      </c>
      <c r="BW61" s="373" t="s">
        <v>419</v>
      </c>
      <c r="BX61" s="374" t="s">
        <v>419</v>
      </c>
    </row>
    <row r="62" spans="1:76" x14ac:dyDescent="0.25">
      <c r="A62" s="356" t="s">
        <v>202</v>
      </c>
      <c r="B62" s="378">
        <v>47.18</v>
      </c>
      <c r="C62" s="379">
        <v>53.33</v>
      </c>
      <c r="D62" s="379">
        <v>54.07</v>
      </c>
      <c r="E62" s="379">
        <v>47.92</v>
      </c>
      <c r="F62" s="379">
        <v>50.82</v>
      </c>
      <c r="G62" s="378">
        <v>43.96</v>
      </c>
      <c r="H62" s="379">
        <v>51.36</v>
      </c>
      <c r="I62" s="379">
        <v>52.56</v>
      </c>
      <c r="J62" s="379">
        <v>42.23</v>
      </c>
      <c r="K62" s="382">
        <v>50.93</v>
      </c>
      <c r="L62" s="379">
        <v>170.3</v>
      </c>
      <c r="M62" s="379">
        <v>201.93</v>
      </c>
      <c r="N62" s="379">
        <v>196.98</v>
      </c>
      <c r="O62" s="379">
        <v>175.79</v>
      </c>
      <c r="P62" s="379">
        <v>193.81</v>
      </c>
      <c r="Q62" s="378">
        <v>52.5</v>
      </c>
      <c r="R62" s="379">
        <v>74.5</v>
      </c>
      <c r="S62" s="379">
        <v>61</v>
      </c>
      <c r="T62" s="379">
        <v>64.5</v>
      </c>
      <c r="U62" s="382">
        <v>86.51</v>
      </c>
      <c r="V62" s="379">
        <v>57.36</v>
      </c>
      <c r="W62" s="379">
        <v>90.8</v>
      </c>
      <c r="X62" s="379">
        <v>49.22</v>
      </c>
      <c r="Y62" s="379">
        <v>61.7</v>
      </c>
      <c r="Z62" s="379">
        <v>57.74</v>
      </c>
      <c r="AA62" s="372" t="s">
        <v>419</v>
      </c>
      <c r="AB62" s="373" t="s">
        <v>419</v>
      </c>
      <c r="AC62" s="373" t="s">
        <v>419</v>
      </c>
      <c r="AD62" s="373" t="s">
        <v>419</v>
      </c>
      <c r="AE62" s="373" t="s">
        <v>419</v>
      </c>
      <c r="AF62" s="316" t="s">
        <v>419</v>
      </c>
      <c r="AG62" s="313" t="s">
        <v>419</v>
      </c>
      <c r="AH62" s="313" t="s">
        <v>419</v>
      </c>
      <c r="AI62" s="313" t="s">
        <v>419</v>
      </c>
      <c r="AJ62" s="317" t="s">
        <v>419</v>
      </c>
      <c r="AK62" s="373" t="s">
        <v>419</v>
      </c>
      <c r="AL62" s="373" t="s">
        <v>419</v>
      </c>
      <c r="AM62" s="373" t="s">
        <v>419</v>
      </c>
      <c r="AN62" s="373" t="s">
        <v>419</v>
      </c>
      <c r="AO62" s="373" t="s">
        <v>419</v>
      </c>
      <c r="AP62" s="378">
        <v>1746</v>
      </c>
      <c r="AQ62" s="379">
        <v>2164</v>
      </c>
      <c r="AR62" s="379">
        <v>2185.46</v>
      </c>
      <c r="AS62" s="379">
        <v>2593.81</v>
      </c>
      <c r="AT62" s="382">
        <v>2553.84</v>
      </c>
      <c r="AU62" s="373" t="s">
        <v>419</v>
      </c>
      <c r="AV62" s="373" t="s">
        <v>419</v>
      </c>
      <c r="AW62" s="373" t="s">
        <v>419</v>
      </c>
      <c r="AX62" s="373" t="s">
        <v>419</v>
      </c>
      <c r="AY62" s="373" t="s">
        <v>419</v>
      </c>
      <c r="AZ62" s="372" t="s">
        <v>419</v>
      </c>
      <c r="BA62" s="373" t="s">
        <v>419</v>
      </c>
      <c r="BB62" s="373" t="s">
        <v>419</v>
      </c>
      <c r="BC62" s="373" t="s">
        <v>419</v>
      </c>
      <c r="BD62" s="374" t="s">
        <v>419</v>
      </c>
      <c r="BE62" s="373" t="s">
        <v>419</v>
      </c>
      <c r="BF62" s="373" t="s">
        <v>419</v>
      </c>
      <c r="BG62" s="373" t="s">
        <v>419</v>
      </c>
      <c r="BH62" s="373" t="s">
        <v>419</v>
      </c>
      <c r="BI62" s="373" t="s">
        <v>419</v>
      </c>
      <c r="BJ62" s="372" t="s">
        <v>419</v>
      </c>
      <c r="BK62" s="373" t="s">
        <v>419</v>
      </c>
      <c r="BL62" s="373" t="s">
        <v>419</v>
      </c>
      <c r="BM62" s="373" t="s">
        <v>419</v>
      </c>
      <c r="BN62" s="374" t="s">
        <v>419</v>
      </c>
      <c r="BO62" s="380" t="s">
        <v>419</v>
      </c>
      <c r="BP62" s="380" t="s">
        <v>419</v>
      </c>
      <c r="BQ62" s="380" t="s">
        <v>419</v>
      </c>
      <c r="BR62" s="380" t="s">
        <v>419</v>
      </c>
      <c r="BS62" s="380" t="s">
        <v>419</v>
      </c>
      <c r="BT62" s="372" t="s">
        <v>419</v>
      </c>
      <c r="BU62" s="373" t="s">
        <v>419</v>
      </c>
      <c r="BV62" s="373" t="s">
        <v>419</v>
      </c>
      <c r="BW62" s="373" t="s">
        <v>419</v>
      </c>
      <c r="BX62" s="374" t="s">
        <v>419</v>
      </c>
    </row>
    <row r="63" spans="1:76" x14ac:dyDescent="0.25">
      <c r="A63" s="356" t="s">
        <v>203</v>
      </c>
      <c r="B63" s="378">
        <v>41.97</v>
      </c>
      <c r="C63" s="379">
        <v>51.63</v>
      </c>
      <c r="D63" s="379">
        <v>47.1</v>
      </c>
      <c r="E63" s="379">
        <v>52.92</v>
      </c>
      <c r="F63" s="379">
        <v>42.86</v>
      </c>
      <c r="G63" s="378">
        <v>54.73</v>
      </c>
      <c r="H63" s="379">
        <v>65.260000000000005</v>
      </c>
      <c r="I63" s="379">
        <v>64.34</v>
      </c>
      <c r="J63" s="379">
        <v>64.95</v>
      </c>
      <c r="K63" s="382">
        <v>61.52</v>
      </c>
      <c r="L63" s="379">
        <v>192.72</v>
      </c>
      <c r="M63" s="379">
        <v>218.79</v>
      </c>
      <c r="N63" s="379">
        <v>213.37</v>
      </c>
      <c r="O63" s="379">
        <v>226.24</v>
      </c>
      <c r="P63" s="379">
        <v>200.83</v>
      </c>
      <c r="Q63" s="378">
        <v>44.6</v>
      </c>
      <c r="R63" s="379">
        <v>55</v>
      </c>
      <c r="S63" s="379">
        <v>61</v>
      </c>
      <c r="T63" s="379">
        <v>73.2</v>
      </c>
      <c r="U63" s="382">
        <v>86.51</v>
      </c>
      <c r="V63" s="379">
        <v>60</v>
      </c>
      <c r="W63" s="379">
        <v>74.13</v>
      </c>
      <c r="X63" s="379">
        <v>104.52</v>
      </c>
      <c r="Y63" s="379">
        <v>68.97</v>
      </c>
      <c r="Z63" s="379">
        <v>71.849999999999994</v>
      </c>
      <c r="AA63" s="372" t="s">
        <v>419</v>
      </c>
      <c r="AB63" s="373" t="s">
        <v>419</v>
      </c>
      <c r="AC63" s="373" t="s">
        <v>419</v>
      </c>
      <c r="AD63" s="373" t="s">
        <v>419</v>
      </c>
      <c r="AE63" s="373" t="s">
        <v>419</v>
      </c>
      <c r="AF63" s="316" t="s">
        <v>419</v>
      </c>
      <c r="AG63" s="313" t="s">
        <v>419</v>
      </c>
      <c r="AH63" s="313" t="s">
        <v>419</v>
      </c>
      <c r="AI63" s="313" t="s">
        <v>419</v>
      </c>
      <c r="AJ63" s="317" t="s">
        <v>419</v>
      </c>
      <c r="AK63" s="373" t="s">
        <v>419</v>
      </c>
      <c r="AL63" s="373" t="s">
        <v>419</v>
      </c>
      <c r="AM63" s="373" t="s">
        <v>419</v>
      </c>
      <c r="AN63" s="373" t="s">
        <v>419</v>
      </c>
      <c r="AO63" s="373" t="s">
        <v>419</v>
      </c>
      <c r="AP63" s="372" t="s">
        <v>419</v>
      </c>
      <c r="AQ63" s="373" t="s">
        <v>419</v>
      </c>
      <c r="AR63" s="373" t="s">
        <v>419</v>
      </c>
      <c r="AS63" s="373" t="s">
        <v>419</v>
      </c>
      <c r="AT63" s="374" t="s">
        <v>419</v>
      </c>
      <c r="AU63" s="373" t="s">
        <v>419</v>
      </c>
      <c r="AV63" s="373" t="s">
        <v>419</v>
      </c>
      <c r="AW63" s="373" t="s">
        <v>419</v>
      </c>
      <c r="AX63" s="373" t="s">
        <v>419</v>
      </c>
      <c r="AY63" s="373" t="s">
        <v>419</v>
      </c>
      <c r="AZ63" s="372" t="s">
        <v>419</v>
      </c>
      <c r="BA63" s="373" t="s">
        <v>419</v>
      </c>
      <c r="BB63" s="373" t="s">
        <v>419</v>
      </c>
      <c r="BC63" s="373" t="s">
        <v>419</v>
      </c>
      <c r="BD63" s="374" t="s">
        <v>419</v>
      </c>
      <c r="BE63" s="373" t="s">
        <v>419</v>
      </c>
      <c r="BF63" s="373" t="s">
        <v>419</v>
      </c>
      <c r="BG63" s="373" t="s">
        <v>419</v>
      </c>
      <c r="BH63" s="373" t="s">
        <v>419</v>
      </c>
      <c r="BI63" s="373" t="s">
        <v>419</v>
      </c>
      <c r="BJ63" s="372" t="s">
        <v>419</v>
      </c>
      <c r="BK63" s="373" t="s">
        <v>419</v>
      </c>
      <c r="BL63" s="373" t="s">
        <v>419</v>
      </c>
      <c r="BM63" s="373" t="s">
        <v>419</v>
      </c>
      <c r="BN63" s="374" t="s">
        <v>419</v>
      </c>
      <c r="BO63" s="380" t="s">
        <v>419</v>
      </c>
      <c r="BP63" s="380" t="s">
        <v>419</v>
      </c>
      <c r="BQ63" s="380" t="s">
        <v>419</v>
      </c>
      <c r="BR63" s="380" t="s">
        <v>419</v>
      </c>
      <c r="BS63" s="380" t="s">
        <v>419</v>
      </c>
      <c r="BT63" s="372" t="s">
        <v>419</v>
      </c>
      <c r="BU63" s="373" t="s">
        <v>419</v>
      </c>
      <c r="BV63" s="373" t="s">
        <v>419</v>
      </c>
      <c r="BW63" s="373" t="s">
        <v>419</v>
      </c>
      <c r="BX63" s="374" t="s">
        <v>419</v>
      </c>
    </row>
    <row r="64" spans="1:76" x14ac:dyDescent="0.25">
      <c r="A64" s="356" t="s">
        <v>204</v>
      </c>
      <c r="B64" s="378">
        <v>38.659999999999997</v>
      </c>
      <c r="C64" s="379">
        <v>41.74</v>
      </c>
      <c r="D64" s="379">
        <v>44.15</v>
      </c>
      <c r="E64" s="379">
        <v>43.56</v>
      </c>
      <c r="F64" s="379">
        <v>52.96</v>
      </c>
      <c r="G64" s="378">
        <v>53.24</v>
      </c>
      <c r="H64" s="379">
        <v>64.13</v>
      </c>
      <c r="I64" s="379">
        <v>59.02</v>
      </c>
      <c r="J64" s="379">
        <v>58.51</v>
      </c>
      <c r="K64" s="382">
        <v>55.68</v>
      </c>
      <c r="L64" s="379">
        <v>195.44</v>
      </c>
      <c r="M64" s="379">
        <v>226.34</v>
      </c>
      <c r="N64" s="379">
        <v>195.87</v>
      </c>
      <c r="O64" s="379">
        <v>212.57</v>
      </c>
      <c r="P64" s="379">
        <v>194.73</v>
      </c>
      <c r="Q64" s="378">
        <v>50.4</v>
      </c>
      <c r="R64" s="379">
        <v>55</v>
      </c>
      <c r="S64" s="379">
        <v>61</v>
      </c>
      <c r="T64" s="379">
        <v>73.2</v>
      </c>
      <c r="U64" s="382">
        <v>86.51</v>
      </c>
      <c r="V64" s="379">
        <v>66.400000000000006</v>
      </c>
      <c r="W64" s="379">
        <v>81.650000000000006</v>
      </c>
      <c r="X64" s="379">
        <v>70.64</v>
      </c>
      <c r="Y64" s="379">
        <v>82.2</v>
      </c>
      <c r="Z64" s="379">
        <v>79.63</v>
      </c>
      <c r="AA64" s="372" t="s">
        <v>419</v>
      </c>
      <c r="AB64" s="373" t="s">
        <v>419</v>
      </c>
      <c r="AC64" s="373" t="s">
        <v>419</v>
      </c>
      <c r="AD64" s="373" t="s">
        <v>419</v>
      </c>
      <c r="AE64" s="373" t="s">
        <v>419</v>
      </c>
      <c r="AF64" s="393">
        <v>79</v>
      </c>
      <c r="AG64" s="384">
        <v>71</v>
      </c>
      <c r="AH64" s="384">
        <v>94</v>
      </c>
      <c r="AI64" s="384">
        <v>81.83</v>
      </c>
      <c r="AJ64" s="388">
        <v>88.21</v>
      </c>
      <c r="AK64" s="379" t="s">
        <v>419</v>
      </c>
      <c r="AL64" s="379" t="s">
        <v>419</v>
      </c>
      <c r="AM64" s="379" t="s">
        <v>419</v>
      </c>
      <c r="AN64" s="379" t="s">
        <v>419</v>
      </c>
      <c r="AO64" s="379" t="s">
        <v>419</v>
      </c>
      <c r="AP64" s="372" t="s">
        <v>419</v>
      </c>
      <c r="AQ64" s="373" t="s">
        <v>419</v>
      </c>
      <c r="AR64" s="373" t="s">
        <v>419</v>
      </c>
      <c r="AS64" s="373" t="s">
        <v>419</v>
      </c>
      <c r="AT64" s="374" t="s">
        <v>419</v>
      </c>
      <c r="AU64" s="373" t="s">
        <v>419</v>
      </c>
      <c r="AV64" s="373" t="s">
        <v>419</v>
      </c>
      <c r="AW64" s="373" t="s">
        <v>419</v>
      </c>
      <c r="AX64" s="373" t="s">
        <v>419</v>
      </c>
      <c r="AY64" s="373" t="s">
        <v>419</v>
      </c>
      <c r="AZ64" s="372" t="s">
        <v>419</v>
      </c>
      <c r="BA64" s="373" t="s">
        <v>419</v>
      </c>
      <c r="BB64" s="373" t="s">
        <v>419</v>
      </c>
      <c r="BC64" s="373" t="s">
        <v>419</v>
      </c>
      <c r="BD64" s="374" t="s">
        <v>419</v>
      </c>
      <c r="BE64" s="373" t="s">
        <v>419</v>
      </c>
      <c r="BF64" s="373" t="s">
        <v>419</v>
      </c>
      <c r="BG64" s="373" t="s">
        <v>419</v>
      </c>
      <c r="BH64" s="373" t="s">
        <v>419</v>
      </c>
      <c r="BI64" s="373" t="s">
        <v>419</v>
      </c>
      <c r="BJ64" s="372" t="s">
        <v>419</v>
      </c>
      <c r="BK64" s="373" t="s">
        <v>419</v>
      </c>
      <c r="BL64" s="373" t="s">
        <v>419</v>
      </c>
      <c r="BM64" s="373" t="s">
        <v>419</v>
      </c>
      <c r="BN64" s="374" t="s">
        <v>419</v>
      </c>
      <c r="BO64" s="380" t="s">
        <v>419</v>
      </c>
      <c r="BP64" s="380" t="s">
        <v>419</v>
      </c>
      <c r="BQ64" s="380" t="s">
        <v>419</v>
      </c>
      <c r="BR64" s="380" t="s">
        <v>419</v>
      </c>
      <c r="BS64" s="380" t="s">
        <v>419</v>
      </c>
      <c r="BT64" s="372" t="s">
        <v>419</v>
      </c>
      <c r="BU64" s="373" t="s">
        <v>419</v>
      </c>
      <c r="BV64" s="373" t="s">
        <v>419</v>
      </c>
      <c r="BW64" s="373" t="s">
        <v>419</v>
      </c>
      <c r="BX64" s="374" t="s">
        <v>419</v>
      </c>
    </row>
    <row r="65" spans="1:76" x14ac:dyDescent="0.25">
      <c r="A65" s="356" t="s">
        <v>205</v>
      </c>
      <c r="B65" s="378">
        <v>38.71</v>
      </c>
      <c r="C65" s="379">
        <v>37.43</v>
      </c>
      <c r="D65" s="379">
        <v>47.1</v>
      </c>
      <c r="E65" s="379">
        <v>57.76</v>
      </c>
      <c r="F65" s="379">
        <v>68.56</v>
      </c>
      <c r="G65" s="378">
        <v>29.32</v>
      </c>
      <c r="H65" s="379">
        <v>36.1</v>
      </c>
      <c r="I65" s="379">
        <v>37</v>
      </c>
      <c r="J65" s="379">
        <v>41.23</v>
      </c>
      <c r="K65" s="382">
        <v>37.5</v>
      </c>
      <c r="L65" s="379">
        <v>102.49</v>
      </c>
      <c r="M65" s="379">
        <v>178.3</v>
      </c>
      <c r="N65" s="379">
        <v>118</v>
      </c>
      <c r="O65" s="379">
        <v>157.6</v>
      </c>
      <c r="P65" s="379">
        <v>144.16999999999999</v>
      </c>
      <c r="Q65" s="378">
        <v>40.4</v>
      </c>
      <c r="R65" s="379">
        <v>56.4</v>
      </c>
      <c r="S65" s="379">
        <v>61</v>
      </c>
      <c r="T65" s="379">
        <v>68.7</v>
      </c>
      <c r="U65" s="382">
        <v>86.51</v>
      </c>
      <c r="V65" s="379">
        <v>46.67</v>
      </c>
      <c r="W65" s="379">
        <v>41.6</v>
      </c>
      <c r="X65" s="379">
        <v>50.5</v>
      </c>
      <c r="Y65" s="379">
        <v>49.6</v>
      </c>
      <c r="Z65" s="379">
        <v>63.21</v>
      </c>
      <c r="AA65" s="372" t="s">
        <v>419</v>
      </c>
      <c r="AB65" s="373" t="s">
        <v>419</v>
      </c>
      <c r="AC65" s="373" t="s">
        <v>419</v>
      </c>
      <c r="AD65" s="373" t="s">
        <v>419</v>
      </c>
      <c r="AE65" s="373" t="s">
        <v>419</v>
      </c>
      <c r="AF65" s="316" t="s">
        <v>419</v>
      </c>
      <c r="AG65" s="313" t="s">
        <v>419</v>
      </c>
      <c r="AH65" s="313" t="s">
        <v>419</v>
      </c>
      <c r="AI65" s="313" t="s">
        <v>419</v>
      </c>
      <c r="AJ65" s="317" t="s">
        <v>419</v>
      </c>
      <c r="AK65" s="373" t="s">
        <v>419</v>
      </c>
      <c r="AL65" s="373" t="s">
        <v>419</v>
      </c>
      <c r="AM65" s="373" t="s">
        <v>419</v>
      </c>
      <c r="AN65" s="373" t="s">
        <v>419</v>
      </c>
      <c r="AO65" s="373" t="s">
        <v>419</v>
      </c>
      <c r="AP65" s="372" t="s">
        <v>419</v>
      </c>
      <c r="AQ65" s="373" t="s">
        <v>419</v>
      </c>
      <c r="AR65" s="373" t="s">
        <v>419</v>
      </c>
      <c r="AS65" s="373" t="s">
        <v>419</v>
      </c>
      <c r="AT65" s="374" t="s">
        <v>419</v>
      </c>
      <c r="AU65" s="373" t="s">
        <v>419</v>
      </c>
      <c r="AV65" s="373" t="s">
        <v>419</v>
      </c>
      <c r="AW65" s="373" t="s">
        <v>419</v>
      </c>
      <c r="AX65" s="373" t="s">
        <v>419</v>
      </c>
      <c r="AY65" s="373" t="s">
        <v>419</v>
      </c>
      <c r="AZ65" s="372" t="s">
        <v>419</v>
      </c>
      <c r="BA65" s="373" t="s">
        <v>419</v>
      </c>
      <c r="BB65" s="373" t="s">
        <v>419</v>
      </c>
      <c r="BC65" s="373" t="s">
        <v>419</v>
      </c>
      <c r="BD65" s="374" t="s">
        <v>419</v>
      </c>
      <c r="BE65" s="373" t="s">
        <v>419</v>
      </c>
      <c r="BF65" s="373" t="s">
        <v>419</v>
      </c>
      <c r="BG65" s="373" t="s">
        <v>419</v>
      </c>
      <c r="BH65" s="373" t="s">
        <v>419</v>
      </c>
      <c r="BI65" s="373" t="s">
        <v>419</v>
      </c>
      <c r="BJ65" s="372" t="s">
        <v>419</v>
      </c>
      <c r="BK65" s="373" t="s">
        <v>419</v>
      </c>
      <c r="BL65" s="373" t="s">
        <v>419</v>
      </c>
      <c r="BM65" s="373" t="s">
        <v>419</v>
      </c>
      <c r="BN65" s="374" t="s">
        <v>419</v>
      </c>
      <c r="BO65" s="380" t="s">
        <v>419</v>
      </c>
      <c r="BP65" s="380" t="s">
        <v>419</v>
      </c>
      <c r="BQ65" s="380" t="s">
        <v>419</v>
      </c>
      <c r="BR65" s="380" t="s">
        <v>419</v>
      </c>
      <c r="BS65" s="380" t="s">
        <v>419</v>
      </c>
      <c r="BT65" s="372" t="s">
        <v>419</v>
      </c>
      <c r="BU65" s="373" t="s">
        <v>419</v>
      </c>
      <c r="BV65" s="373" t="s">
        <v>419</v>
      </c>
      <c r="BW65" s="373" t="s">
        <v>419</v>
      </c>
      <c r="BX65" s="374" t="s">
        <v>419</v>
      </c>
    </row>
    <row r="66" spans="1:76" x14ac:dyDescent="0.25">
      <c r="A66" s="356" t="s">
        <v>206</v>
      </c>
      <c r="B66" s="378">
        <v>40.64</v>
      </c>
      <c r="C66" s="379">
        <v>41.32</v>
      </c>
      <c r="D66" s="379">
        <v>40.159999999999997</v>
      </c>
      <c r="E66" s="379">
        <v>37.520000000000003</v>
      </c>
      <c r="F66" s="379">
        <v>46.8</v>
      </c>
      <c r="G66" s="378">
        <v>54.98</v>
      </c>
      <c r="H66" s="379">
        <v>64.5</v>
      </c>
      <c r="I66" s="379">
        <v>66.92</v>
      </c>
      <c r="J66" s="379">
        <v>60.85</v>
      </c>
      <c r="K66" s="382">
        <v>58.45</v>
      </c>
      <c r="L66" s="379">
        <v>195.36</v>
      </c>
      <c r="M66" s="379">
        <v>219.62</v>
      </c>
      <c r="N66" s="379">
        <v>209.99</v>
      </c>
      <c r="O66" s="379">
        <v>202.82</v>
      </c>
      <c r="P66" s="379">
        <v>203.07</v>
      </c>
      <c r="Q66" s="378">
        <v>44.8</v>
      </c>
      <c r="R66" s="379">
        <v>58.4</v>
      </c>
      <c r="S66" s="379">
        <v>61</v>
      </c>
      <c r="T66" s="379">
        <v>73.2</v>
      </c>
      <c r="U66" s="382">
        <v>86.51</v>
      </c>
      <c r="V66" s="379">
        <v>54.4</v>
      </c>
      <c r="W66" s="379">
        <v>66.91</v>
      </c>
      <c r="X66" s="379">
        <v>56</v>
      </c>
      <c r="Y66" s="379">
        <v>67.3</v>
      </c>
      <c r="Z66" s="379">
        <v>60.91</v>
      </c>
      <c r="AA66" s="372" t="s">
        <v>419</v>
      </c>
      <c r="AB66" s="373" t="s">
        <v>419</v>
      </c>
      <c r="AC66" s="373" t="s">
        <v>419</v>
      </c>
      <c r="AD66" s="373" t="s">
        <v>419</v>
      </c>
      <c r="AE66" s="373" t="s">
        <v>419</v>
      </c>
      <c r="AF66" s="316" t="s">
        <v>419</v>
      </c>
      <c r="AG66" s="313" t="s">
        <v>419</v>
      </c>
      <c r="AH66" s="313" t="s">
        <v>419</v>
      </c>
      <c r="AI66" s="313" t="s">
        <v>419</v>
      </c>
      <c r="AJ66" s="317" t="s">
        <v>419</v>
      </c>
      <c r="AK66" s="373" t="s">
        <v>419</v>
      </c>
      <c r="AL66" s="373" t="s">
        <v>419</v>
      </c>
      <c r="AM66" s="373" t="s">
        <v>419</v>
      </c>
      <c r="AN66" s="373" t="s">
        <v>419</v>
      </c>
      <c r="AO66" s="373" t="s">
        <v>419</v>
      </c>
      <c r="AP66" s="372" t="s">
        <v>419</v>
      </c>
      <c r="AQ66" s="373" t="s">
        <v>419</v>
      </c>
      <c r="AR66" s="373" t="s">
        <v>419</v>
      </c>
      <c r="AS66" s="373" t="s">
        <v>419</v>
      </c>
      <c r="AT66" s="374" t="s">
        <v>419</v>
      </c>
      <c r="AU66" s="373" t="s">
        <v>419</v>
      </c>
      <c r="AV66" s="373" t="s">
        <v>419</v>
      </c>
      <c r="AW66" s="373" t="s">
        <v>419</v>
      </c>
      <c r="AX66" s="373" t="s">
        <v>419</v>
      </c>
      <c r="AY66" s="373" t="s">
        <v>419</v>
      </c>
      <c r="AZ66" s="372" t="s">
        <v>419</v>
      </c>
      <c r="BA66" s="373" t="s">
        <v>419</v>
      </c>
      <c r="BB66" s="373" t="s">
        <v>419</v>
      </c>
      <c r="BC66" s="373" t="s">
        <v>419</v>
      </c>
      <c r="BD66" s="374" t="s">
        <v>419</v>
      </c>
      <c r="BE66" s="373" t="s">
        <v>419</v>
      </c>
      <c r="BF66" s="373" t="s">
        <v>419</v>
      </c>
      <c r="BG66" s="373" t="s">
        <v>419</v>
      </c>
      <c r="BH66" s="373" t="s">
        <v>419</v>
      </c>
      <c r="BI66" s="373" t="s">
        <v>419</v>
      </c>
      <c r="BJ66" s="372" t="s">
        <v>419</v>
      </c>
      <c r="BK66" s="373" t="s">
        <v>419</v>
      </c>
      <c r="BL66" s="373" t="s">
        <v>419</v>
      </c>
      <c r="BM66" s="373" t="s">
        <v>419</v>
      </c>
      <c r="BN66" s="374" t="s">
        <v>419</v>
      </c>
      <c r="BO66" s="380" t="s">
        <v>419</v>
      </c>
      <c r="BP66" s="380" t="s">
        <v>419</v>
      </c>
      <c r="BQ66" s="380" t="s">
        <v>419</v>
      </c>
      <c r="BR66" s="380" t="s">
        <v>419</v>
      </c>
      <c r="BS66" s="380" t="s">
        <v>419</v>
      </c>
      <c r="BT66" s="372" t="s">
        <v>419</v>
      </c>
      <c r="BU66" s="373" t="s">
        <v>419</v>
      </c>
      <c r="BV66" s="373" t="s">
        <v>419</v>
      </c>
      <c r="BW66" s="373" t="s">
        <v>419</v>
      </c>
      <c r="BX66" s="374" t="s">
        <v>419</v>
      </c>
    </row>
    <row r="67" spans="1:76" x14ac:dyDescent="0.25">
      <c r="A67" s="356" t="s">
        <v>207</v>
      </c>
      <c r="B67" s="378">
        <v>52.78</v>
      </c>
      <c r="C67" s="379">
        <v>44.5</v>
      </c>
      <c r="D67" s="379">
        <v>47.1</v>
      </c>
      <c r="E67" s="379">
        <v>59</v>
      </c>
      <c r="F67" s="379">
        <v>59.34</v>
      </c>
      <c r="G67" s="378">
        <v>41.59</v>
      </c>
      <c r="H67" s="379">
        <v>41.69</v>
      </c>
      <c r="I67" s="379">
        <v>34.200000000000003</v>
      </c>
      <c r="J67" s="379">
        <v>34.049999999999997</v>
      </c>
      <c r="K67" s="382">
        <v>27.4</v>
      </c>
      <c r="L67" s="379">
        <v>121.8</v>
      </c>
      <c r="M67" s="379">
        <v>158.11000000000001</v>
      </c>
      <c r="N67" s="379">
        <v>82.28</v>
      </c>
      <c r="O67" s="379">
        <v>136.43</v>
      </c>
      <c r="P67" s="379">
        <v>119.33</v>
      </c>
      <c r="Q67" s="378">
        <v>53.63</v>
      </c>
      <c r="R67" s="379">
        <v>49.7</v>
      </c>
      <c r="S67" s="379">
        <v>61</v>
      </c>
      <c r="T67" s="379">
        <v>68.099999999999994</v>
      </c>
      <c r="U67" s="382">
        <v>86.51</v>
      </c>
      <c r="V67" s="379">
        <v>35.200000000000003</v>
      </c>
      <c r="W67" s="379">
        <v>42.8</v>
      </c>
      <c r="X67" s="379">
        <v>50.5</v>
      </c>
      <c r="Y67" s="379">
        <v>44</v>
      </c>
      <c r="Z67" s="379">
        <v>73.900000000000006</v>
      </c>
      <c r="AA67" s="372" t="s">
        <v>419</v>
      </c>
      <c r="AB67" s="373" t="s">
        <v>419</v>
      </c>
      <c r="AC67" s="373" t="s">
        <v>419</v>
      </c>
      <c r="AD67" s="373" t="s">
        <v>419</v>
      </c>
      <c r="AE67" s="373" t="s">
        <v>419</v>
      </c>
      <c r="AF67" s="393" t="s">
        <v>419</v>
      </c>
      <c r="AG67" s="384" t="s">
        <v>419</v>
      </c>
      <c r="AH67" s="384" t="s">
        <v>419</v>
      </c>
      <c r="AI67" s="384" t="s">
        <v>419</v>
      </c>
      <c r="AJ67" s="388" t="s">
        <v>419</v>
      </c>
      <c r="AK67" s="373" t="s">
        <v>419</v>
      </c>
      <c r="AL67" s="373" t="s">
        <v>419</v>
      </c>
      <c r="AM67" s="373" t="s">
        <v>419</v>
      </c>
      <c r="AN67" s="373" t="s">
        <v>419</v>
      </c>
      <c r="AO67" s="373" t="s">
        <v>419</v>
      </c>
      <c r="AP67" s="372" t="s">
        <v>419</v>
      </c>
      <c r="AQ67" s="373" t="s">
        <v>419</v>
      </c>
      <c r="AR67" s="373" t="s">
        <v>419</v>
      </c>
      <c r="AS67" s="373" t="s">
        <v>419</v>
      </c>
      <c r="AT67" s="374" t="s">
        <v>419</v>
      </c>
      <c r="AU67" s="373" t="s">
        <v>419</v>
      </c>
      <c r="AV67" s="373" t="s">
        <v>419</v>
      </c>
      <c r="AW67" s="373" t="s">
        <v>419</v>
      </c>
      <c r="AX67" s="373" t="s">
        <v>419</v>
      </c>
      <c r="AY67" s="373" t="s">
        <v>419</v>
      </c>
      <c r="AZ67" s="372" t="s">
        <v>419</v>
      </c>
      <c r="BA67" s="373" t="s">
        <v>419</v>
      </c>
      <c r="BB67" s="373" t="s">
        <v>419</v>
      </c>
      <c r="BC67" s="373" t="s">
        <v>419</v>
      </c>
      <c r="BD67" s="374" t="s">
        <v>419</v>
      </c>
      <c r="BE67" s="373" t="s">
        <v>419</v>
      </c>
      <c r="BF67" s="373" t="s">
        <v>419</v>
      </c>
      <c r="BG67" s="373" t="s">
        <v>419</v>
      </c>
      <c r="BH67" s="373" t="s">
        <v>419</v>
      </c>
      <c r="BI67" s="373" t="s">
        <v>419</v>
      </c>
      <c r="BJ67" s="372" t="s">
        <v>419</v>
      </c>
      <c r="BK67" s="373" t="s">
        <v>419</v>
      </c>
      <c r="BL67" s="373" t="s">
        <v>419</v>
      </c>
      <c r="BM67" s="373" t="s">
        <v>419</v>
      </c>
      <c r="BN67" s="374" t="s">
        <v>419</v>
      </c>
      <c r="BO67" s="380" t="s">
        <v>419</v>
      </c>
      <c r="BP67" s="380" t="s">
        <v>419</v>
      </c>
      <c r="BQ67" s="380" t="s">
        <v>419</v>
      </c>
      <c r="BR67" s="380" t="s">
        <v>419</v>
      </c>
      <c r="BS67" s="380" t="s">
        <v>419</v>
      </c>
      <c r="BT67" s="372" t="s">
        <v>419</v>
      </c>
      <c r="BU67" s="373" t="s">
        <v>419</v>
      </c>
      <c r="BV67" s="373" t="s">
        <v>419</v>
      </c>
      <c r="BW67" s="373" t="s">
        <v>419</v>
      </c>
      <c r="BX67" s="374" t="s">
        <v>419</v>
      </c>
    </row>
    <row r="68" spans="1:76" x14ac:dyDescent="0.25">
      <c r="A68" s="356" t="s">
        <v>208</v>
      </c>
      <c r="B68" s="378">
        <v>42.58</v>
      </c>
      <c r="C68" s="379">
        <v>45.35</v>
      </c>
      <c r="D68" s="379">
        <v>43.44</v>
      </c>
      <c r="E68" s="379">
        <v>45.97</v>
      </c>
      <c r="F68" s="379">
        <v>57.9</v>
      </c>
      <c r="G68" s="378">
        <v>50.65</v>
      </c>
      <c r="H68" s="379">
        <v>58.03</v>
      </c>
      <c r="I68" s="379">
        <v>54.72</v>
      </c>
      <c r="J68" s="379">
        <v>51.71</v>
      </c>
      <c r="K68" s="382">
        <v>49.75</v>
      </c>
      <c r="L68" s="379">
        <v>200.58</v>
      </c>
      <c r="M68" s="379">
        <v>219.92</v>
      </c>
      <c r="N68" s="379">
        <v>205.15</v>
      </c>
      <c r="O68" s="379">
        <v>211.39</v>
      </c>
      <c r="P68" s="379">
        <v>201.81</v>
      </c>
      <c r="Q68" s="372">
        <v>53</v>
      </c>
      <c r="R68" s="373">
        <v>67.5</v>
      </c>
      <c r="S68" s="373">
        <v>61</v>
      </c>
      <c r="T68" s="373">
        <v>76.5</v>
      </c>
      <c r="U68" s="374">
        <v>86.51</v>
      </c>
      <c r="V68" s="379">
        <v>57.36</v>
      </c>
      <c r="W68" s="379">
        <v>90.3</v>
      </c>
      <c r="X68" s="379">
        <v>50.5</v>
      </c>
      <c r="Y68" s="379">
        <v>66</v>
      </c>
      <c r="Z68" s="379">
        <v>57.74</v>
      </c>
      <c r="AA68" s="372">
        <v>13.73</v>
      </c>
      <c r="AB68" s="373">
        <v>16.3</v>
      </c>
      <c r="AC68" s="373">
        <v>18.899999999999999</v>
      </c>
      <c r="AD68" s="373">
        <v>31.94</v>
      </c>
      <c r="AE68" s="373">
        <v>20.38</v>
      </c>
      <c r="AF68" s="393" t="s">
        <v>419</v>
      </c>
      <c r="AG68" s="384" t="s">
        <v>419</v>
      </c>
      <c r="AH68" s="384" t="s">
        <v>419</v>
      </c>
      <c r="AI68" s="384" t="s">
        <v>419</v>
      </c>
      <c r="AJ68" s="388" t="s">
        <v>419</v>
      </c>
      <c r="AK68" s="373" t="s">
        <v>419</v>
      </c>
      <c r="AL68" s="373" t="s">
        <v>419</v>
      </c>
      <c r="AM68" s="373" t="s">
        <v>419</v>
      </c>
      <c r="AN68" s="373" t="s">
        <v>419</v>
      </c>
      <c r="AO68" s="373" t="s">
        <v>419</v>
      </c>
      <c r="AP68" s="378">
        <v>1800</v>
      </c>
      <c r="AQ68" s="379">
        <v>1943</v>
      </c>
      <c r="AR68" s="379">
        <v>2185.46</v>
      </c>
      <c r="AS68" s="379">
        <v>2593.81</v>
      </c>
      <c r="AT68" s="382">
        <v>2553.84</v>
      </c>
      <c r="AU68" s="373">
        <v>1488</v>
      </c>
      <c r="AV68" s="373">
        <v>2398</v>
      </c>
      <c r="AW68" s="373">
        <v>1520</v>
      </c>
      <c r="AX68" s="373">
        <v>2058.5</v>
      </c>
      <c r="AY68" s="373">
        <v>2300</v>
      </c>
      <c r="AZ68" s="372" t="s">
        <v>419</v>
      </c>
      <c r="BA68" s="373" t="s">
        <v>419</v>
      </c>
      <c r="BB68" s="373" t="s">
        <v>419</v>
      </c>
      <c r="BC68" s="373" t="s">
        <v>419</v>
      </c>
      <c r="BD68" s="374" t="s">
        <v>419</v>
      </c>
      <c r="BE68" s="373" t="s">
        <v>419</v>
      </c>
      <c r="BF68" s="373" t="s">
        <v>419</v>
      </c>
      <c r="BG68" s="373" t="s">
        <v>419</v>
      </c>
      <c r="BH68" s="373" t="s">
        <v>419</v>
      </c>
      <c r="BI68" s="373" t="s">
        <v>419</v>
      </c>
      <c r="BJ68" s="372" t="s">
        <v>419</v>
      </c>
      <c r="BK68" s="373" t="s">
        <v>419</v>
      </c>
      <c r="BL68" s="373" t="s">
        <v>419</v>
      </c>
      <c r="BM68" s="373" t="s">
        <v>419</v>
      </c>
      <c r="BN68" s="374" t="s">
        <v>419</v>
      </c>
      <c r="BO68" s="380" t="s">
        <v>419</v>
      </c>
      <c r="BP68" s="380" t="s">
        <v>419</v>
      </c>
      <c r="BQ68" s="380" t="s">
        <v>419</v>
      </c>
      <c r="BR68" s="380" t="s">
        <v>419</v>
      </c>
      <c r="BS68" s="380" t="s">
        <v>419</v>
      </c>
      <c r="BT68" s="372" t="s">
        <v>419</v>
      </c>
      <c r="BU68" s="373" t="s">
        <v>419</v>
      </c>
      <c r="BV68" s="373" t="s">
        <v>419</v>
      </c>
      <c r="BW68" s="373" t="s">
        <v>419</v>
      </c>
      <c r="BX68" s="374" t="s">
        <v>419</v>
      </c>
    </row>
    <row r="69" spans="1:76" x14ac:dyDescent="0.25">
      <c r="A69" s="356" t="s">
        <v>209</v>
      </c>
      <c r="B69" s="378">
        <v>38.71</v>
      </c>
      <c r="C69" s="379">
        <v>40.799999999999997</v>
      </c>
      <c r="D69" s="379">
        <v>47.1</v>
      </c>
      <c r="E69" s="379">
        <v>46.8</v>
      </c>
      <c r="F69" s="379">
        <v>68.56</v>
      </c>
      <c r="G69" s="378">
        <v>36.15</v>
      </c>
      <c r="H69" s="379">
        <v>45.03</v>
      </c>
      <c r="I69" s="379">
        <v>45.94</v>
      </c>
      <c r="J69" s="379">
        <v>42.38</v>
      </c>
      <c r="K69" s="382">
        <v>36.6</v>
      </c>
      <c r="L69" s="379">
        <v>152.22999999999999</v>
      </c>
      <c r="M69" s="379">
        <v>185.46</v>
      </c>
      <c r="N69" s="379">
        <v>158.36000000000001</v>
      </c>
      <c r="O69" s="379">
        <v>162.01</v>
      </c>
      <c r="P69" s="379">
        <v>135.87</v>
      </c>
      <c r="Q69" s="378">
        <v>40.4</v>
      </c>
      <c r="R69" s="379">
        <v>43.2</v>
      </c>
      <c r="S69" s="379">
        <v>61</v>
      </c>
      <c r="T69" s="379">
        <v>65</v>
      </c>
      <c r="U69" s="382">
        <v>86.51</v>
      </c>
      <c r="V69" s="379">
        <v>41.6</v>
      </c>
      <c r="W69" s="379">
        <v>55.76</v>
      </c>
      <c r="X69" s="379">
        <v>50.5</v>
      </c>
      <c r="Y69" s="379">
        <v>55.84</v>
      </c>
      <c r="Z69" s="379">
        <v>42.4</v>
      </c>
      <c r="AA69" s="372" t="s">
        <v>419</v>
      </c>
      <c r="AB69" s="373" t="s">
        <v>419</v>
      </c>
      <c r="AC69" s="373" t="s">
        <v>419</v>
      </c>
      <c r="AD69" s="373" t="s">
        <v>419</v>
      </c>
      <c r="AE69" s="373" t="s">
        <v>419</v>
      </c>
      <c r="AF69" s="393">
        <v>64.5</v>
      </c>
      <c r="AG69" s="384">
        <v>71</v>
      </c>
      <c r="AH69" s="384">
        <v>94</v>
      </c>
      <c r="AI69" s="384">
        <v>81.83</v>
      </c>
      <c r="AJ69" s="388">
        <v>88.21</v>
      </c>
      <c r="AK69" s="373" t="s">
        <v>419</v>
      </c>
      <c r="AL69" s="373" t="s">
        <v>419</v>
      </c>
      <c r="AM69" s="373" t="s">
        <v>419</v>
      </c>
      <c r="AN69" s="373" t="s">
        <v>419</v>
      </c>
      <c r="AO69" s="373" t="s">
        <v>419</v>
      </c>
      <c r="AP69" s="378">
        <v>1846</v>
      </c>
      <c r="AQ69" s="379">
        <v>1697</v>
      </c>
      <c r="AR69" s="379">
        <v>2185.46</v>
      </c>
      <c r="AS69" s="379">
        <v>2593.81</v>
      </c>
      <c r="AT69" s="382">
        <v>2553.84</v>
      </c>
      <c r="AU69" s="373" t="s">
        <v>419</v>
      </c>
      <c r="AV69" s="373" t="s">
        <v>419</v>
      </c>
      <c r="AW69" s="373" t="s">
        <v>419</v>
      </c>
      <c r="AX69" s="373" t="s">
        <v>419</v>
      </c>
      <c r="AY69" s="373" t="s">
        <v>419</v>
      </c>
      <c r="AZ69" s="372" t="s">
        <v>419</v>
      </c>
      <c r="BA69" s="373" t="s">
        <v>419</v>
      </c>
      <c r="BB69" s="373" t="s">
        <v>419</v>
      </c>
      <c r="BC69" s="373" t="s">
        <v>419</v>
      </c>
      <c r="BD69" s="374" t="s">
        <v>419</v>
      </c>
      <c r="BE69" s="373" t="s">
        <v>419</v>
      </c>
      <c r="BF69" s="373" t="s">
        <v>419</v>
      </c>
      <c r="BG69" s="373" t="s">
        <v>419</v>
      </c>
      <c r="BH69" s="373" t="s">
        <v>419</v>
      </c>
      <c r="BI69" s="373" t="s">
        <v>419</v>
      </c>
      <c r="BJ69" s="372" t="s">
        <v>419</v>
      </c>
      <c r="BK69" s="373" t="s">
        <v>419</v>
      </c>
      <c r="BL69" s="373" t="s">
        <v>419</v>
      </c>
      <c r="BM69" s="373" t="s">
        <v>419</v>
      </c>
      <c r="BN69" s="374" t="s">
        <v>419</v>
      </c>
      <c r="BO69" s="380" t="s">
        <v>419</v>
      </c>
      <c r="BP69" s="380" t="s">
        <v>419</v>
      </c>
      <c r="BQ69" s="380" t="s">
        <v>419</v>
      </c>
      <c r="BR69" s="380" t="s">
        <v>419</v>
      </c>
      <c r="BS69" s="380" t="s">
        <v>419</v>
      </c>
      <c r="BT69" s="372" t="s">
        <v>419</v>
      </c>
      <c r="BU69" s="373" t="s">
        <v>419</v>
      </c>
      <c r="BV69" s="373" t="s">
        <v>419</v>
      </c>
      <c r="BW69" s="373" t="s">
        <v>419</v>
      </c>
      <c r="BX69" s="374" t="s">
        <v>419</v>
      </c>
    </row>
    <row r="70" spans="1:76" x14ac:dyDescent="0.25">
      <c r="A70" s="356" t="s">
        <v>210</v>
      </c>
      <c r="B70" s="378">
        <v>49.92</v>
      </c>
      <c r="C70" s="379">
        <v>64.02</v>
      </c>
      <c r="D70" s="379">
        <v>66.16</v>
      </c>
      <c r="E70" s="379">
        <v>66.819999999999993</v>
      </c>
      <c r="F70" s="379">
        <v>68.89</v>
      </c>
      <c r="G70" s="378">
        <v>40.31</v>
      </c>
      <c r="H70" s="379">
        <v>41.04</v>
      </c>
      <c r="I70" s="379">
        <v>37.869999999999997</v>
      </c>
      <c r="J70" s="379">
        <v>47.07</v>
      </c>
      <c r="K70" s="382">
        <v>40.090000000000003</v>
      </c>
      <c r="L70" s="379">
        <v>176.6</v>
      </c>
      <c r="M70" s="379">
        <v>186.73</v>
      </c>
      <c r="N70" s="379">
        <v>159.27000000000001</v>
      </c>
      <c r="O70" s="379">
        <v>193.45</v>
      </c>
      <c r="P70" s="379">
        <v>170.52</v>
      </c>
      <c r="Q70" s="378">
        <v>75.47</v>
      </c>
      <c r="R70" s="379">
        <v>74.28</v>
      </c>
      <c r="S70" s="379">
        <v>62.4</v>
      </c>
      <c r="T70" s="379">
        <v>84.75</v>
      </c>
      <c r="U70" s="382">
        <v>79.88</v>
      </c>
      <c r="V70" s="379">
        <v>77.41</v>
      </c>
      <c r="W70" s="379">
        <v>88.8</v>
      </c>
      <c r="X70" s="379">
        <v>59.2</v>
      </c>
      <c r="Y70" s="379">
        <v>58.4</v>
      </c>
      <c r="Z70" s="379">
        <v>58.02</v>
      </c>
      <c r="AA70" s="378">
        <v>14.19</v>
      </c>
      <c r="AB70" s="379">
        <v>16.3</v>
      </c>
      <c r="AC70" s="379">
        <v>18.899999999999999</v>
      </c>
      <c r="AD70" s="379">
        <v>31.94</v>
      </c>
      <c r="AE70" s="379">
        <v>20.38</v>
      </c>
      <c r="AF70" s="393">
        <v>54.5</v>
      </c>
      <c r="AG70" s="384">
        <v>71</v>
      </c>
      <c r="AH70" s="384">
        <v>94</v>
      </c>
      <c r="AI70" s="384">
        <v>81.83</v>
      </c>
      <c r="AJ70" s="388">
        <v>88.21</v>
      </c>
      <c r="AK70" s="373" t="s">
        <v>419</v>
      </c>
      <c r="AL70" s="373" t="s">
        <v>419</v>
      </c>
      <c r="AM70" s="373" t="s">
        <v>419</v>
      </c>
      <c r="AN70" s="373" t="s">
        <v>419</v>
      </c>
      <c r="AO70" s="373" t="s">
        <v>419</v>
      </c>
      <c r="AP70" s="378">
        <v>1937.56</v>
      </c>
      <c r="AQ70" s="379">
        <v>2260.9499999999998</v>
      </c>
      <c r="AR70" s="379">
        <v>2835.21</v>
      </c>
      <c r="AS70" s="379">
        <v>2876.02</v>
      </c>
      <c r="AT70" s="382">
        <v>2422.33</v>
      </c>
      <c r="AU70" s="379">
        <v>1520</v>
      </c>
      <c r="AV70" s="379">
        <v>2398</v>
      </c>
      <c r="AW70" s="379">
        <v>1520</v>
      </c>
      <c r="AX70" s="379">
        <v>2058.5</v>
      </c>
      <c r="AY70" s="379">
        <v>2300</v>
      </c>
      <c r="AZ70" s="372" t="s">
        <v>419</v>
      </c>
      <c r="BA70" s="373" t="s">
        <v>419</v>
      </c>
      <c r="BB70" s="373" t="s">
        <v>419</v>
      </c>
      <c r="BC70" s="373" t="s">
        <v>419</v>
      </c>
      <c r="BD70" s="374" t="s">
        <v>419</v>
      </c>
      <c r="BE70" s="373" t="s">
        <v>419</v>
      </c>
      <c r="BF70" s="373" t="s">
        <v>419</v>
      </c>
      <c r="BG70" s="373" t="s">
        <v>419</v>
      </c>
      <c r="BH70" s="373" t="s">
        <v>419</v>
      </c>
      <c r="BI70" s="373" t="s">
        <v>419</v>
      </c>
      <c r="BJ70" s="372" t="s">
        <v>419</v>
      </c>
      <c r="BK70" s="373" t="s">
        <v>419</v>
      </c>
      <c r="BL70" s="373" t="s">
        <v>419</v>
      </c>
      <c r="BM70" s="373" t="s">
        <v>419</v>
      </c>
      <c r="BN70" s="374" t="s">
        <v>419</v>
      </c>
      <c r="BO70" s="380" t="s">
        <v>419</v>
      </c>
      <c r="BP70" s="380" t="s">
        <v>419</v>
      </c>
      <c r="BQ70" s="380" t="s">
        <v>419</v>
      </c>
      <c r="BR70" s="380" t="s">
        <v>419</v>
      </c>
      <c r="BS70" s="380" t="s">
        <v>419</v>
      </c>
      <c r="BT70" s="372" t="s">
        <v>419</v>
      </c>
      <c r="BU70" s="373" t="s">
        <v>419</v>
      </c>
      <c r="BV70" s="373" t="s">
        <v>419</v>
      </c>
      <c r="BW70" s="373" t="s">
        <v>419</v>
      </c>
      <c r="BX70" s="374" t="s">
        <v>419</v>
      </c>
    </row>
    <row r="71" spans="1:76" x14ac:dyDescent="0.25">
      <c r="A71" s="356" t="s">
        <v>211</v>
      </c>
      <c r="B71" s="378">
        <v>37.549999999999997</v>
      </c>
      <c r="C71" s="379">
        <v>46.2</v>
      </c>
      <c r="D71" s="379">
        <v>39.119999999999997</v>
      </c>
      <c r="E71" s="379">
        <v>51.18</v>
      </c>
      <c r="F71" s="379">
        <v>56.48</v>
      </c>
      <c r="G71" s="378">
        <v>33.81</v>
      </c>
      <c r="H71" s="379">
        <v>33.99</v>
      </c>
      <c r="I71" s="379">
        <v>25.24</v>
      </c>
      <c r="J71" s="379">
        <v>32.99</v>
      </c>
      <c r="K71" s="382">
        <v>38.340000000000003</v>
      </c>
      <c r="L71" s="379">
        <v>111.02</v>
      </c>
      <c r="M71" s="379">
        <v>122.64</v>
      </c>
      <c r="N71" s="379">
        <v>92.12</v>
      </c>
      <c r="O71" s="379">
        <v>150.35</v>
      </c>
      <c r="P71" s="379">
        <v>160.52000000000001</v>
      </c>
      <c r="Q71" s="378">
        <v>73.37</v>
      </c>
      <c r="R71" s="379">
        <v>53.6</v>
      </c>
      <c r="S71" s="379">
        <v>61</v>
      </c>
      <c r="T71" s="379">
        <v>73</v>
      </c>
      <c r="U71" s="382">
        <v>86.51</v>
      </c>
      <c r="V71" s="379">
        <v>46.8</v>
      </c>
      <c r="W71" s="379">
        <v>56.1</v>
      </c>
      <c r="X71" s="379">
        <v>56</v>
      </c>
      <c r="Y71" s="379">
        <v>108.06</v>
      </c>
      <c r="Z71" s="379">
        <v>98.79</v>
      </c>
      <c r="AA71" s="378">
        <v>14.19</v>
      </c>
      <c r="AB71" s="379">
        <v>16.3</v>
      </c>
      <c r="AC71" s="379">
        <v>18.899999999999999</v>
      </c>
      <c r="AD71" s="379">
        <v>31.94</v>
      </c>
      <c r="AE71" s="379">
        <v>20.38</v>
      </c>
      <c r="AF71" s="393">
        <v>54.5</v>
      </c>
      <c r="AG71" s="384">
        <v>71</v>
      </c>
      <c r="AH71" s="384">
        <v>94</v>
      </c>
      <c r="AI71" s="384">
        <v>81.83</v>
      </c>
      <c r="AJ71" s="388">
        <v>88.21</v>
      </c>
      <c r="AK71" s="379">
        <v>1925.29</v>
      </c>
      <c r="AL71" s="379">
        <v>1411</v>
      </c>
      <c r="AM71" s="379">
        <v>1362</v>
      </c>
      <c r="AN71" s="379">
        <v>2053</v>
      </c>
      <c r="AO71" s="379">
        <v>2614.17</v>
      </c>
      <c r="AP71" s="378">
        <v>1646.97</v>
      </c>
      <c r="AQ71" s="379">
        <v>1727</v>
      </c>
      <c r="AR71" s="379">
        <v>2185.46</v>
      </c>
      <c r="AS71" s="379">
        <v>2593.81</v>
      </c>
      <c r="AT71" s="382">
        <v>2553.84</v>
      </c>
      <c r="AU71" s="373" t="s">
        <v>419</v>
      </c>
      <c r="AV71" s="373" t="s">
        <v>419</v>
      </c>
      <c r="AW71" s="373" t="s">
        <v>419</v>
      </c>
      <c r="AX71" s="373" t="s">
        <v>419</v>
      </c>
      <c r="AY71" s="373" t="s">
        <v>419</v>
      </c>
      <c r="AZ71" s="372" t="s">
        <v>419</v>
      </c>
      <c r="BA71" s="373" t="s">
        <v>419</v>
      </c>
      <c r="BB71" s="373" t="s">
        <v>419</v>
      </c>
      <c r="BC71" s="373" t="s">
        <v>419</v>
      </c>
      <c r="BD71" s="374" t="s">
        <v>419</v>
      </c>
      <c r="BE71" s="373" t="s">
        <v>419</v>
      </c>
      <c r="BF71" s="373" t="s">
        <v>419</v>
      </c>
      <c r="BG71" s="373" t="s">
        <v>419</v>
      </c>
      <c r="BH71" s="373" t="s">
        <v>419</v>
      </c>
      <c r="BI71" s="373" t="s">
        <v>419</v>
      </c>
      <c r="BJ71" s="372" t="s">
        <v>419</v>
      </c>
      <c r="BK71" s="373" t="s">
        <v>419</v>
      </c>
      <c r="BL71" s="373" t="s">
        <v>419</v>
      </c>
      <c r="BM71" s="373" t="s">
        <v>419</v>
      </c>
      <c r="BN71" s="374" t="s">
        <v>419</v>
      </c>
      <c r="BO71" s="380" t="s">
        <v>419</v>
      </c>
      <c r="BP71" s="380" t="s">
        <v>419</v>
      </c>
      <c r="BQ71" s="380" t="s">
        <v>419</v>
      </c>
      <c r="BR71" s="380" t="s">
        <v>419</v>
      </c>
      <c r="BS71" s="380" t="s">
        <v>419</v>
      </c>
      <c r="BT71" s="372" t="s">
        <v>419</v>
      </c>
      <c r="BU71" s="373" t="s">
        <v>419</v>
      </c>
      <c r="BV71" s="373" t="s">
        <v>419</v>
      </c>
      <c r="BW71" s="373" t="s">
        <v>419</v>
      </c>
      <c r="BX71" s="374" t="s">
        <v>419</v>
      </c>
    </row>
    <row r="72" spans="1:76" x14ac:dyDescent="0.25">
      <c r="A72" s="356" t="s">
        <v>212</v>
      </c>
      <c r="B72" s="378">
        <v>36.81</v>
      </c>
      <c r="C72" s="379">
        <v>51.28</v>
      </c>
      <c r="D72" s="379">
        <v>46.55</v>
      </c>
      <c r="E72" s="379">
        <v>63.16</v>
      </c>
      <c r="F72" s="379">
        <v>70.39</v>
      </c>
      <c r="G72" s="378">
        <v>52.28</v>
      </c>
      <c r="H72" s="379">
        <v>63.31</v>
      </c>
      <c r="I72" s="379">
        <v>60.4</v>
      </c>
      <c r="J72" s="379">
        <v>57.64</v>
      </c>
      <c r="K72" s="382">
        <v>54.72</v>
      </c>
      <c r="L72" s="379">
        <v>174.37</v>
      </c>
      <c r="M72" s="379">
        <v>223.83</v>
      </c>
      <c r="N72" s="379">
        <v>207.69</v>
      </c>
      <c r="O72" s="379">
        <v>221.51</v>
      </c>
      <c r="P72" s="379">
        <v>206.86</v>
      </c>
      <c r="Q72" s="378">
        <v>49.6</v>
      </c>
      <c r="R72" s="379">
        <v>55</v>
      </c>
      <c r="S72" s="379">
        <v>61</v>
      </c>
      <c r="T72" s="379">
        <v>73.2</v>
      </c>
      <c r="U72" s="382">
        <v>86.51</v>
      </c>
      <c r="V72" s="379">
        <v>71.2</v>
      </c>
      <c r="W72" s="379">
        <v>117.6</v>
      </c>
      <c r="X72" s="379">
        <v>91.95</v>
      </c>
      <c r="Y72" s="379">
        <v>108.7</v>
      </c>
      <c r="Z72" s="379">
        <v>108.67</v>
      </c>
      <c r="AA72" s="372" t="s">
        <v>419</v>
      </c>
      <c r="AB72" s="373" t="s">
        <v>419</v>
      </c>
      <c r="AC72" s="373" t="s">
        <v>419</v>
      </c>
      <c r="AD72" s="373" t="s">
        <v>419</v>
      </c>
      <c r="AE72" s="373" t="s">
        <v>419</v>
      </c>
      <c r="AF72" s="316" t="s">
        <v>419</v>
      </c>
      <c r="AG72" s="313" t="s">
        <v>419</v>
      </c>
      <c r="AH72" s="313" t="s">
        <v>419</v>
      </c>
      <c r="AI72" s="313" t="s">
        <v>419</v>
      </c>
      <c r="AJ72" s="317" t="s">
        <v>419</v>
      </c>
      <c r="AK72" s="373" t="s">
        <v>419</v>
      </c>
      <c r="AL72" s="373" t="s">
        <v>419</v>
      </c>
      <c r="AM72" s="373" t="s">
        <v>419</v>
      </c>
      <c r="AN72" s="373" t="s">
        <v>419</v>
      </c>
      <c r="AO72" s="373" t="s">
        <v>419</v>
      </c>
      <c r="AP72" s="372">
        <v>1846</v>
      </c>
      <c r="AQ72" s="373">
        <v>1951</v>
      </c>
      <c r="AR72" s="373">
        <v>2185.46</v>
      </c>
      <c r="AS72" s="373">
        <v>2593.81</v>
      </c>
      <c r="AT72" s="374">
        <v>2553.84</v>
      </c>
      <c r="AU72" s="373" t="s">
        <v>419</v>
      </c>
      <c r="AV72" s="373" t="s">
        <v>419</v>
      </c>
      <c r="AW72" s="373" t="s">
        <v>419</v>
      </c>
      <c r="AX72" s="373" t="s">
        <v>419</v>
      </c>
      <c r="AY72" s="373" t="s">
        <v>419</v>
      </c>
      <c r="AZ72" s="372" t="s">
        <v>419</v>
      </c>
      <c r="BA72" s="373" t="s">
        <v>419</v>
      </c>
      <c r="BB72" s="373" t="s">
        <v>419</v>
      </c>
      <c r="BC72" s="373" t="s">
        <v>419</v>
      </c>
      <c r="BD72" s="374" t="s">
        <v>419</v>
      </c>
      <c r="BE72" s="373" t="s">
        <v>419</v>
      </c>
      <c r="BF72" s="373" t="s">
        <v>419</v>
      </c>
      <c r="BG72" s="373" t="s">
        <v>419</v>
      </c>
      <c r="BH72" s="373" t="s">
        <v>419</v>
      </c>
      <c r="BI72" s="373" t="s">
        <v>419</v>
      </c>
      <c r="BJ72" s="372" t="s">
        <v>419</v>
      </c>
      <c r="BK72" s="373" t="s">
        <v>419</v>
      </c>
      <c r="BL72" s="373" t="s">
        <v>419</v>
      </c>
      <c r="BM72" s="373" t="s">
        <v>419</v>
      </c>
      <c r="BN72" s="374" t="s">
        <v>419</v>
      </c>
      <c r="BO72" s="380" t="s">
        <v>419</v>
      </c>
      <c r="BP72" s="380" t="s">
        <v>419</v>
      </c>
      <c r="BQ72" s="380" t="s">
        <v>419</v>
      </c>
      <c r="BR72" s="380" t="s">
        <v>419</v>
      </c>
      <c r="BS72" s="380" t="s">
        <v>419</v>
      </c>
      <c r="BT72" s="372" t="s">
        <v>419</v>
      </c>
      <c r="BU72" s="373" t="s">
        <v>419</v>
      </c>
      <c r="BV72" s="373" t="s">
        <v>419</v>
      </c>
      <c r="BW72" s="373" t="s">
        <v>419</v>
      </c>
      <c r="BX72" s="374" t="s">
        <v>419</v>
      </c>
    </row>
    <row r="73" spans="1:76" x14ac:dyDescent="0.25">
      <c r="A73" s="356" t="s">
        <v>213</v>
      </c>
      <c r="B73" s="378">
        <v>38.71</v>
      </c>
      <c r="C73" s="379">
        <v>32.9</v>
      </c>
      <c r="D73" s="379">
        <v>47.1</v>
      </c>
      <c r="E73" s="379">
        <v>51</v>
      </c>
      <c r="F73" s="379">
        <v>68.56</v>
      </c>
      <c r="G73" s="378">
        <v>36.53</v>
      </c>
      <c r="H73" s="379">
        <v>42.44</v>
      </c>
      <c r="I73" s="379">
        <v>25.6</v>
      </c>
      <c r="J73" s="379">
        <v>33.28</v>
      </c>
      <c r="K73" s="382">
        <v>25.6</v>
      </c>
      <c r="L73" s="379">
        <v>137.19</v>
      </c>
      <c r="M73" s="379">
        <v>172.14</v>
      </c>
      <c r="N73" s="379">
        <v>100.84</v>
      </c>
      <c r="O73" s="379">
        <v>163.21</v>
      </c>
      <c r="P73" s="379">
        <v>97.62</v>
      </c>
      <c r="Q73" s="378">
        <v>40.4</v>
      </c>
      <c r="R73" s="379">
        <v>49.2</v>
      </c>
      <c r="S73" s="379">
        <v>61</v>
      </c>
      <c r="T73" s="379">
        <v>65.900000000000006</v>
      </c>
      <c r="U73" s="382">
        <v>86.51</v>
      </c>
      <c r="V73" s="379">
        <v>42.76</v>
      </c>
      <c r="W73" s="379">
        <v>37.1</v>
      </c>
      <c r="X73" s="379">
        <v>50.5</v>
      </c>
      <c r="Y73" s="379">
        <v>45</v>
      </c>
      <c r="Z73" s="379">
        <v>34.4</v>
      </c>
      <c r="AA73" s="372" t="s">
        <v>419</v>
      </c>
      <c r="AB73" s="373" t="s">
        <v>419</v>
      </c>
      <c r="AC73" s="373" t="s">
        <v>419</v>
      </c>
      <c r="AD73" s="373" t="s">
        <v>419</v>
      </c>
      <c r="AE73" s="373" t="s">
        <v>419</v>
      </c>
      <c r="AF73" s="316" t="s">
        <v>419</v>
      </c>
      <c r="AG73" s="313" t="s">
        <v>419</v>
      </c>
      <c r="AH73" s="313" t="s">
        <v>419</v>
      </c>
      <c r="AI73" s="313" t="s">
        <v>419</v>
      </c>
      <c r="AJ73" s="317" t="s">
        <v>419</v>
      </c>
      <c r="AK73" s="373" t="s">
        <v>419</v>
      </c>
      <c r="AL73" s="373" t="s">
        <v>419</v>
      </c>
      <c r="AM73" s="373" t="s">
        <v>419</v>
      </c>
      <c r="AN73" s="373" t="s">
        <v>419</v>
      </c>
      <c r="AO73" s="373" t="s">
        <v>419</v>
      </c>
      <c r="AP73" s="378">
        <v>1606.56</v>
      </c>
      <c r="AQ73" s="379">
        <v>1697</v>
      </c>
      <c r="AR73" s="379">
        <v>2185.46</v>
      </c>
      <c r="AS73" s="379">
        <v>2593.81</v>
      </c>
      <c r="AT73" s="382">
        <v>2553.84</v>
      </c>
      <c r="AU73" s="373" t="s">
        <v>419</v>
      </c>
      <c r="AV73" s="373" t="s">
        <v>419</v>
      </c>
      <c r="AW73" s="373" t="s">
        <v>419</v>
      </c>
      <c r="AX73" s="373" t="s">
        <v>419</v>
      </c>
      <c r="AY73" s="373" t="s">
        <v>419</v>
      </c>
      <c r="AZ73" s="372" t="s">
        <v>419</v>
      </c>
      <c r="BA73" s="373" t="s">
        <v>419</v>
      </c>
      <c r="BB73" s="373" t="s">
        <v>419</v>
      </c>
      <c r="BC73" s="373" t="s">
        <v>419</v>
      </c>
      <c r="BD73" s="374" t="s">
        <v>419</v>
      </c>
      <c r="BE73" s="373" t="s">
        <v>419</v>
      </c>
      <c r="BF73" s="373" t="s">
        <v>419</v>
      </c>
      <c r="BG73" s="373" t="s">
        <v>419</v>
      </c>
      <c r="BH73" s="373" t="s">
        <v>419</v>
      </c>
      <c r="BI73" s="373" t="s">
        <v>419</v>
      </c>
      <c r="BJ73" s="372" t="s">
        <v>419</v>
      </c>
      <c r="BK73" s="373" t="s">
        <v>419</v>
      </c>
      <c r="BL73" s="373" t="s">
        <v>419</v>
      </c>
      <c r="BM73" s="373" t="s">
        <v>419</v>
      </c>
      <c r="BN73" s="374" t="s">
        <v>419</v>
      </c>
      <c r="BO73" s="380" t="s">
        <v>419</v>
      </c>
      <c r="BP73" s="380" t="s">
        <v>419</v>
      </c>
      <c r="BQ73" s="380" t="s">
        <v>419</v>
      </c>
      <c r="BR73" s="380" t="s">
        <v>419</v>
      </c>
      <c r="BS73" s="380" t="s">
        <v>419</v>
      </c>
      <c r="BT73" s="372" t="s">
        <v>419</v>
      </c>
      <c r="BU73" s="373" t="s">
        <v>419</v>
      </c>
      <c r="BV73" s="373" t="s">
        <v>419</v>
      </c>
      <c r="BW73" s="373" t="s">
        <v>419</v>
      </c>
      <c r="BX73" s="374" t="s">
        <v>419</v>
      </c>
    </row>
    <row r="74" spans="1:76" x14ac:dyDescent="0.25">
      <c r="A74" s="356" t="s">
        <v>214</v>
      </c>
      <c r="B74" s="378">
        <v>41.82</v>
      </c>
      <c r="C74" s="379">
        <v>51.78</v>
      </c>
      <c r="D74" s="379">
        <v>35.200000000000003</v>
      </c>
      <c r="E74" s="379">
        <v>35.200000000000003</v>
      </c>
      <c r="F74" s="379">
        <v>33.6</v>
      </c>
      <c r="G74" s="378">
        <v>53.25</v>
      </c>
      <c r="H74" s="379">
        <v>57.54</v>
      </c>
      <c r="I74" s="379">
        <v>53.89</v>
      </c>
      <c r="J74" s="379">
        <v>53.71</v>
      </c>
      <c r="K74" s="382">
        <v>51.24</v>
      </c>
      <c r="L74" s="379">
        <v>214.97</v>
      </c>
      <c r="M74" s="379">
        <v>217.84</v>
      </c>
      <c r="N74" s="379">
        <v>189.65</v>
      </c>
      <c r="O74" s="379">
        <v>194.94</v>
      </c>
      <c r="P74" s="379">
        <v>202.61</v>
      </c>
      <c r="Q74" s="378">
        <v>41.3</v>
      </c>
      <c r="R74" s="379">
        <v>55</v>
      </c>
      <c r="S74" s="379">
        <v>61</v>
      </c>
      <c r="T74" s="379">
        <v>73.2</v>
      </c>
      <c r="U74" s="382">
        <v>86.51</v>
      </c>
      <c r="V74" s="379">
        <v>57.6</v>
      </c>
      <c r="W74" s="379">
        <v>61.85</v>
      </c>
      <c r="X74" s="379">
        <v>67</v>
      </c>
      <c r="Y74" s="379">
        <v>64.8</v>
      </c>
      <c r="Z74" s="379">
        <v>88.06</v>
      </c>
      <c r="AA74" s="372" t="s">
        <v>419</v>
      </c>
      <c r="AB74" s="373" t="s">
        <v>419</v>
      </c>
      <c r="AC74" s="373" t="s">
        <v>419</v>
      </c>
      <c r="AD74" s="373" t="s">
        <v>419</v>
      </c>
      <c r="AE74" s="373" t="s">
        <v>419</v>
      </c>
      <c r="AF74" s="393" t="s">
        <v>419</v>
      </c>
      <c r="AG74" s="384" t="s">
        <v>419</v>
      </c>
      <c r="AH74" s="384" t="s">
        <v>419</v>
      </c>
      <c r="AI74" s="384" t="s">
        <v>419</v>
      </c>
      <c r="AJ74" s="388" t="s">
        <v>419</v>
      </c>
      <c r="AK74" s="373" t="s">
        <v>419</v>
      </c>
      <c r="AL74" s="373" t="s">
        <v>419</v>
      </c>
      <c r="AM74" s="373" t="s">
        <v>419</v>
      </c>
      <c r="AN74" s="373" t="s">
        <v>419</v>
      </c>
      <c r="AO74" s="373" t="s">
        <v>419</v>
      </c>
      <c r="AP74" s="372" t="s">
        <v>419</v>
      </c>
      <c r="AQ74" s="373" t="s">
        <v>419</v>
      </c>
      <c r="AR74" s="373" t="s">
        <v>419</v>
      </c>
      <c r="AS74" s="373" t="s">
        <v>419</v>
      </c>
      <c r="AT74" s="374" t="s">
        <v>419</v>
      </c>
      <c r="AU74" s="373" t="s">
        <v>419</v>
      </c>
      <c r="AV74" s="373" t="s">
        <v>419</v>
      </c>
      <c r="AW74" s="373" t="s">
        <v>419</v>
      </c>
      <c r="AX74" s="373" t="s">
        <v>419</v>
      </c>
      <c r="AY74" s="373" t="s">
        <v>419</v>
      </c>
      <c r="AZ74" s="372" t="s">
        <v>419</v>
      </c>
      <c r="BA74" s="373" t="s">
        <v>419</v>
      </c>
      <c r="BB74" s="373" t="s">
        <v>419</v>
      </c>
      <c r="BC74" s="373" t="s">
        <v>419</v>
      </c>
      <c r="BD74" s="374" t="s">
        <v>419</v>
      </c>
      <c r="BE74" s="373" t="s">
        <v>419</v>
      </c>
      <c r="BF74" s="373" t="s">
        <v>419</v>
      </c>
      <c r="BG74" s="373" t="s">
        <v>419</v>
      </c>
      <c r="BH74" s="373" t="s">
        <v>419</v>
      </c>
      <c r="BI74" s="373" t="s">
        <v>419</v>
      </c>
      <c r="BJ74" s="372" t="s">
        <v>419</v>
      </c>
      <c r="BK74" s="373" t="s">
        <v>419</v>
      </c>
      <c r="BL74" s="373" t="s">
        <v>419</v>
      </c>
      <c r="BM74" s="373" t="s">
        <v>419</v>
      </c>
      <c r="BN74" s="374" t="s">
        <v>419</v>
      </c>
      <c r="BO74" s="380" t="s">
        <v>419</v>
      </c>
      <c r="BP74" s="380" t="s">
        <v>419</v>
      </c>
      <c r="BQ74" s="380" t="s">
        <v>419</v>
      </c>
      <c r="BR74" s="380" t="s">
        <v>419</v>
      </c>
      <c r="BS74" s="380" t="s">
        <v>419</v>
      </c>
      <c r="BT74" s="372" t="s">
        <v>419</v>
      </c>
      <c r="BU74" s="373" t="s">
        <v>419</v>
      </c>
      <c r="BV74" s="373" t="s">
        <v>419</v>
      </c>
      <c r="BW74" s="373" t="s">
        <v>419</v>
      </c>
      <c r="BX74" s="374" t="s">
        <v>419</v>
      </c>
    </row>
    <row r="75" spans="1:76" x14ac:dyDescent="0.25">
      <c r="A75" s="356" t="s">
        <v>215</v>
      </c>
      <c r="B75" s="378">
        <v>37.6</v>
      </c>
      <c r="C75" s="379">
        <v>45.5</v>
      </c>
      <c r="D75" s="379">
        <v>47.1</v>
      </c>
      <c r="E75" s="379">
        <v>45.9</v>
      </c>
      <c r="F75" s="379">
        <v>68.56</v>
      </c>
      <c r="G75" s="378">
        <v>52.9</v>
      </c>
      <c r="H75" s="379">
        <v>65.14</v>
      </c>
      <c r="I75" s="379">
        <v>65.52</v>
      </c>
      <c r="J75" s="379">
        <v>63.46</v>
      </c>
      <c r="K75" s="382">
        <v>50.18</v>
      </c>
      <c r="L75" s="379">
        <v>200.81</v>
      </c>
      <c r="M75" s="379">
        <v>231.58</v>
      </c>
      <c r="N75" s="379">
        <v>227.82</v>
      </c>
      <c r="O75" s="379">
        <v>229</v>
      </c>
      <c r="P75" s="379">
        <v>193.21</v>
      </c>
      <c r="Q75" s="378">
        <v>42.4</v>
      </c>
      <c r="R75" s="379">
        <v>55</v>
      </c>
      <c r="S75" s="379">
        <v>61</v>
      </c>
      <c r="T75" s="379">
        <v>73.2</v>
      </c>
      <c r="U75" s="382">
        <v>86.51</v>
      </c>
      <c r="V75" s="379">
        <v>55.2</v>
      </c>
      <c r="W75" s="379">
        <v>66.900000000000006</v>
      </c>
      <c r="X75" s="379">
        <v>80</v>
      </c>
      <c r="Y75" s="379">
        <v>78.5</v>
      </c>
      <c r="Z75" s="379">
        <v>75.400000000000006</v>
      </c>
      <c r="AA75" s="372" t="s">
        <v>419</v>
      </c>
      <c r="AB75" s="373" t="s">
        <v>419</v>
      </c>
      <c r="AC75" s="373" t="s">
        <v>419</v>
      </c>
      <c r="AD75" s="373" t="s">
        <v>419</v>
      </c>
      <c r="AE75" s="373" t="s">
        <v>419</v>
      </c>
      <c r="AF75" s="393">
        <v>79</v>
      </c>
      <c r="AG75" s="384">
        <v>71</v>
      </c>
      <c r="AH75" s="384">
        <v>94</v>
      </c>
      <c r="AI75" s="384">
        <v>81.83</v>
      </c>
      <c r="AJ75" s="388">
        <v>88.21</v>
      </c>
      <c r="AK75" s="373" t="s">
        <v>419</v>
      </c>
      <c r="AL75" s="373" t="s">
        <v>419</v>
      </c>
      <c r="AM75" s="373" t="s">
        <v>419</v>
      </c>
      <c r="AN75" s="373" t="s">
        <v>419</v>
      </c>
      <c r="AO75" s="373" t="s">
        <v>419</v>
      </c>
      <c r="AP75" s="378" t="s">
        <v>419</v>
      </c>
      <c r="AQ75" s="379" t="s">
        <v>419</v>
      </c>
      <c r="AR75" s="379" t="s">
        <v>419</v>
      </c>
      <c r="AS75" s="379" t="s">
        <v>419</v>
      </c>
      <c r="AT75" s="382" t="s">
        <v>419</v>
      </c>
      <c r="AU75" s="373" t="s">
        <v>419</v>
      </c>
      <c r="AV75" s="373" t="s">
        <v>419</v>
      </c>
      <c r="AW75" s="373" t="s">
        <v>419</v>
      </c>
      <c r="AX75" s="373" t="s">
        <v>419</v>
      </c>
      <c r="AY75" s="373" t="s">
        <v>419</v>
      </c>
      <c r="AZ75" s="372" t="s">
        <v>419</v>
      </c>
      <c r="BA75" s="373" t="s">
        <v>419</v>
      </c>
      <c r="BB75" s="373" t="s">
        <v>419</v>
      </c>
      <c r="BC75" s="373" t="s">
        <v>419</v>
      </c>
      <c r="BD75" s="374" t="s">
        <v>419</v>
      </c>
      <c r="BE75" s="373" t="s">
        <v>419</v>
      </c>
      <c r="BF75" s="373" t="s">
        <v>419</v>
      </c>
      <c r="BG75" s="373" t="s">
        <v>419</v>
      </c>
      <c r="BH75" s="373" t="s">
        <v>419</v>
      </c>
      <c r="BI75" s="373" t="s">
        <v>419</v>
      </c>
      <c r="BJ75" s="372" t="s">
        <v>419</v>
      </c>
      <c r="BK75" s="373" t="s">
        <v>419</v>
      </c>
      <c r="BL75" s="373" t="s">
        <v>419</v>
      </c>
      <c r="BM75" s="373" t="s">
        <v>419</v>
      </c>
      <c r="BN75" s="374" t="s">
        <v>419</v>
      </c>
      <c r="BO75" s="380" t="s">
        <v>419</v>
      </c>
      <c r="BP75" s="380" t="s">
        <v>419</v>
      </c>
      <c r="BQ75" s="380" t="s">
        <v>419</v>
      </c>
      <c r="BR75" s="380" t="s">
        <v>419</v>
      </c>
      <c r="BS75" s="380" t="s">
        <v>419</v>
      </c>
      <c r="BT75" s="372" t="s">
        <v>419</v>
      </c>
      <c r="BU75" s="373" t="s">
        <v>419</v>
      </c>
      <c r="BV75" s="373" t="s">
        <v>419</v>
      </c>
      <c r="BW75" s="373" t="s">
        <v>419</v>
      </c>
      <c r="BX75" s="374" t="s">
        <v>419</v>
      </c>
    </row>
    <row r="76" spans="1:76" x14ac:dyDescent="0.25">
      <c r="A76" s="356" t="s">
        <v>216</v>
      </c>
      <c r="B76" s="378">
        <v>50.43</v>
      </c>
      <c r="C76" s="379">
        <v>44.72</v>
      </c>
      <c r="D76" s="379">
        <v>41.5</v>
      </c>
      <c r="E76" s="379">
        <v>46.79</v>
      </c>
      <c r="F76" s="379">
        <v>52.95</v>
      </c>
      <c r="G76" s="378">
        <v>44.54</v>
      </c>
      <c r="H76" s="379">
        <v>48.43</v>
      </c>
      <c r="I76" s="379">
        <v>39.76</v>
      </c>
      <c r="J76" s="379">
        <v>44.33</v>
      </c>
      <c r="K76" s="382">
        <v>45.25</v>
      </c>
      <c r="L76" s="379">
        <v>190.21</v>
      </c>
      <c r="M76" s="379">
        <v>201.94</v>
      </c>
      <c r="N76" s="379">
        <v>146.6</v>
      </c>
      <c r="O76" s="379">
        <v>187.22</v>
      </c>
      <c r="P76" s="379">
        <v>188.01</v>
      </c>
      <c r="Q76" s="378">
        <v>54.72</v>
      </c>
      <c r="R76" s="379">
        <v>72.55</v>
      </c>
      <c r="S76" s="379">
        <v>62.48</v>
      </c>
      <c r="T76" s="379">
        <v>53.21</v>
      </c>
      <c r="U76" s="382">
        <v>87.25</v>
      </c>
      <c r="V76" s="379">
        <v>66.94</v>
      </c>
      <c r="W76" s="379">
        <v>55.89</v>
      </c>
      <c r="X76" s="379">
        <v>52.8</v>
      </c>
      <c r="Y76" s="379">
        <v>53.6</v>
      </c>
      <c r="Z76" s="379">
        <v>58.74</v>
      </c>
      <c r="AA76" s="378">
        <v>14.19</v>
      </c>
      <c r="AB76" s="379">
        <v>16.3</v>
      </c>
      <c r="AC76" s="379">
        <v>18.899999999999999</v>
      </c>
      <c r="AD76" s="379">
        <v>31.94</v>
      </c>
      <c r="AE76" s="379">
        <v>20.38</v>
      </c>
      <c r="AF76" s="393">
        <v>64.5</v>
      </c>
      <c r="AG76" s="384">
        <v>71</v>
      </c>
      <c r="AH76" s="384">
        <v>94</v>
      </c>
      <c r="AI76" s="384">
        <v>81.83</v>
      </c>
      <c r="AJ76" s="388">
        <v>88.21</v>
      </c>
      <c r="AK76" s="379">
        <v>1925.29</v>
      </c>
      <c r="AL76" s="379">
        <v>1411</v>
      </c>
      <c r="AM76" s="379">
        <v>1362</v>
      </c>
      <c r="AN76" s="379">
        <v>2389</v>
      </c>
      <c r="AO76" s="379">
        <v>2614.17</v>
      </c>
      <c r="AP76" s="378">
        <v>1540.85</v>
      </c>
      <c r="AQ76" s="379">
        <v>2052</v>
      </c>
      <c r="AR76" s="379">
        <v>2185.46</v>
      </c>
      <c r="AS76" s="379">
        <v>2593.81</v>
      </c>
      <c r="AT76" s="382">
        <v>2553.84</v>
      </c>
      <c r="AU76" s="379">
        <v>1520</v>
      </c>
      <c r="AV76" s="379">
        <v>2398</v>
      </c>
      <c r="AW76" s="379">
        <v>1520</v>
      </c>
      <c r="AX76" s="379">
        <v>2058.5</v>
      </c>
      <c r="AY76" s="379">
        <v>2300</v>
      </c>
      <c r="AZ76" s="372" t="s">
        <v>419</v>
      </c>
      <c r="BA76" s="373" t="s">
        <v>419</v>
      </c>
      <c r="BB76" s="373" t="s">
        <v>419</v>
      </c>
      <c r="BC76" s="373" t="s">
        <v>419</v>
      </c>
      <c r="BD76" s="374" t="s">
        <v>419</v>
      </c>
      <c r="BE76" s="373" t="s">
        <v>419</v>
      </c>
      <c r="BF76" s="373" t="s">
        <v>419</v>
      </c>
      <c r="BG76" s="373" t="s">
        <v>419</v>
      </c>
      <c r="BH76" s="373" t="s">
        <v>419</v>
      </c>
      <c r="BI76" s="373" t="s">
        <v>419</v>
      </c>
      <c r="BJ76" s="372" t="s">
        <v>419</v>
      </c>
      <c r="BK76" s="373" t="s">
        <v>419</v>
      </c>
      <c r="BL76" s="373" t="s">
        <v>419</v>
      </c>
      <c r="BM76" s="373" t="s">
        <v>419</v>
      </c>
      <c r="BN76" s="374" t="s">
        <v>419</v>
      </c>
      <c r="BO76" s="380" t="s">
        <v>419</v>
      </c>
      <c r="BP76" s="380" t="s">
        <v>419</v>
      </c>
      <c r="BQ76" s="380" t="s">
        <v>419</v>
      </c>
      <c r="BR76" s="380" t="s">
        <v>419</v>
      </c>
      <c r="BS76" s="380" t="s">
        <v>419</v>
      </c>
      <c r="BT76" s="372" t="s">
        <v>419</v>
      </c>
      <c r="BU76" s="373" t="s">
        <v>419</v>
      </c>
      <c r="BV76" s="373" t="s">
        <v>419</v>
      </c>
      <c r="BW76" s="373" t="s">
        <v>419</v>
      </c>
      <c r="BX76" s="374" t="s">
        <v>419</v>
      </c>
    </row>
    <row r="77" spans="1:76" x14ac:dyDescent="0.25">
      <c r="A77" s="356" t="s">
        <v>217</v>
      </c>
      <c r="B77" s="378">
        <v>46.51</v>
      </c>
      <c r="C77" s="379">
        <v>52.02</v>
      </c>
      <c r="D77" s="379">
        <v>46.36</v>
      </c>
      <c r="E77" s="379">
        <v>51</v>
      </c>
      <c r="F77" s="379">
        <v>47.63</v>
      </c>
      <c r="G77" s="378">
        <v>43.15</v>
      </c>
      <c r="H77" s="379">
        <v>46.62</v>
      </c>
      <c r="I77" s="379">
        <v>34.32</v>
      </c>
      <c r="J77" s="379">
        <v>43.98</v>
      </c>
      <c r="K77" s="382">
        <v>41.14</v>
      </c>
      <c r="L77" s="379">
        <v>191.96</v>
      </c>
      <c r="M77" s="379">
        <v>190.87</v>
      </c>
      <c r="N77" s="379">
        <v>143.27000000000001</v>
      </c>
      <c r="O77" s="379">
        <v>183.99</v>
      </c>
      <c r="P77" s="379">
        <v>174.95</v>
      </c>
      <c r="Q77" s="378">
        <v>58.93</v>
      </c>
      <c r="R77" s="379">
        <v>57.59</v>
      </c>
      <c r="S77" s="379">
        <v>62.24</v>
      </c>
      <c r="T77" s="379">
        <v>53.73</v>
      </c>
      <c r="U77" s="382">
        <v>58.15</v>
      </c>
      <c r="V77" s="379">
        <v>52.79</v>
      </c>
      <c r="W77" s="379">
        <v>56.36</v>
      </c>
      <c r="X77" s="379">
        <v>43.2</v>
      </c>
      <c r="Y77" s="379">
        <v>56.71</v>
      </c>
      <c r="Z77" s="379">
        <v>43.2</v>
      </c>
      <c r="AA77" s="378">
        <v>14.19</v>
      </c>
      <c r="AB77" s="379">
        <v>16.3</v>
      </c>
      <c r="AC77" s="379">
        <v>18.899999999999999</v>
      </c>
      <c r="AD77" s="379">
        <v>31.94</v>
      </c>
      <c r="AE77" s="379">
        <v>20.38</v>
      </c>
      <c r="AF77" s="393">
        <v>64.5</v>
      </c>
      <c r="AG77" s="384">
        <v>71</v>
      </c>
      <c r="AH77" s="384">
        <v>94</v>
      </c>
      <c r="AI77" s="384">
        <v>81.83</v>
      </c>
      <c r="AJ77" s="388">
        <v>88.21</v>
      </c>
      <c r="AK77" s="379">
        <v>1925.29</v>
      </c>
      <c r="AL77" s="379">
        <v>1411</v>
      </c>
      <c r="AM77" s="379">
        <v>1362</v>
      </c>
      <c r="AN77" s="379">
        <v>2071</v>
      </c>
      <c r="AO77" s="379">
        <v>2614.17</v>
      </c>
      <c r="AP77" s="378">
        <v>1545.79</v>
      </c>
      <c r="AQ77" s="379">
        <v>2105.7199999999998</v>
      </c>
      <c r="AR77" s="379">
        <v>2219.98</v>
      </c>
      <c r="AS77" s="379">
        <v>2626.46</v>
      </c>
      <c r="AT77" s="382">
        <v>2345.91</v>
      </c>
      <c r="AU77" s="379">
        <v>1520</v>
      </c>
      <c r="AV77" s="379">
        <v>2398</v>
      </c>
      <c r="AW77" s="379">
        <v>1520</v>
      </c>
      <c r="AX77" s="379">
        <v>2058.5</v>
      </c>
      <c r="AY77" s="379">
        <v>2300</v>
      </c>
      <c r="AZ77" s="372" t="s">
        <v>419</v>
      </c>
      <c r="BA77" s="373" t="s">
        <v>419</v>
      </c>
      <c r="BB77" s="373" t="s">
        <v>419</v>
      </c>
      <c r="BC77" s="373" t="s">
        <v>419</v>
      </c>
      <c r="BD77" s="374" t="s">
        <v>419</v>
      </c>
      <c r="BE77" s="373" t="s">
        <v>419</v>
      </c>
      <c r="BF77" s="373" t="s">
        <v>419</v>
      </c>
      <c r="BG77" s="373" t="s">
        <v>419</v>
      </c>
      <c r="BH77" s="373" t="s">
        <v>419</v>
      </c>
      <c r="BI77" s="373" t="s">
        <v>419</v>
      </c>
      <c r="BJ77" s="372" t="s">
        <v>419</v>
      </c>
      <c r="BK77" s="373" t="s">
        <v>419</v>
      </c>
      <c r="BL77" s="373" t="s">
        <v>419</v>
      </c>
      <c r="BM77" s="373" t="s">
        <v>419</v>
      </c>
      <c r="BN77" s="374" t="s">
        <v>419</v>
      </c>
      <c r="BO77" s="380" t="s">
        <v>419</v>
      </c>
      <c r="BP77" s="380" t="s">
        <v>419</v>
      </c>
      <c r="BQ77" s="380" t="s">
        <v>419</v>
      </c>
      <c r="BR77" s="380" t="s">
        <v>419</v>
      </c>
      <c r="BS77" s="380" t="s">
        <v>419</v>
      </c>
      <c r="BT77" s="372" t="s">
        <v>419</v>
      </c>
      <c r="BU77" s="373" t="s">
        <v>419</v>
      </c>
      <c r="BV77" s="373" t="s">
        <v>419</v>
      </c>
      <c r="BW77" s="373" t="s">
        <v>419</v>
      </c>
      <c r="BX77" s="374" t="s">
        <v>419</v>
      </c>
    </row>
    <row r="78" spans="1:76" x14ac:dyDescent="0.25">
      <c r="A78" s="356" t="s">
        <v>218</v>
      </c>
      <c r="B78" s="378">
        <v>56.73</v>
      </c>
      <c r="C78" s="379">
        <v>64.61</v>
      </c>
      <c r="D78" s="379">
        <v>56.6</v>
      </c>
      <c r="E78" s="379">
        <v>74.599999999999994</v>
      </c>
      <c r="F78" s="379">
        <v>72.25</v>
      </c>
      <c r="G78" s="378">
        <v>41.29</v>
      </c>
      <c r="H78" s="379">
        <v>40.1</v>
      </c>
      <c r="I78" s="379">
        <v>32.28</v>
      </c>
      <c r="J78" s="379">
        <v>41.83</v>
      </c>
      <c r="K78" s="382">
        <v>43.12</v>
      </c>
      <c r="L78" s="379">
        <v>174.22</v>
      </c>
      <c r="M78" s="379">
        <v>153.69999999999999</v>
      </c>
      <c r="N78" s="379">
        <v>124.36</v>
      </c>
      <c r="O78" s="379">
        <v>169.48</v>
      </c>
      <c r="P78" s="379">
        <v>174.98</v>
      </c>
      <c r="Q78" s="378">
        <v>84.36</v>
      </c>
      <c r="R78" s="379">
        <v>65.25</v>
      </c>
      <c r="S78" s="379">
        <v>64.84</v>
      </c>
      <c r="T78" s="379">
        <v>75.84</v>
      </c>
      <c r="U78" s="382">
        <v>75.489999999999995</v>
      </c>
      <c r="V78" s="379">
        <v>76.62</v>
      </c>
      <c r="W78" s="379">
        <v>84.57</v>
      </c>
      <c r="X78" s="379">
        <v>61.83</v>
      </c>
      <c r="Y78" s="379">
        <v>85.94</v>
      </c>
      <c r="Z78" s="379">
        <v>100.98</v>
      </c>
      <c r="AA78" s="378">
        <v>14.19</v>
      </c>
      <c r="AB78" s="379">
        <v>16.3</v>
      </c>
      <c r="AC78" s="379">
        <v>18.899999999999999</v>
      </c>
      <c r="AD78" s="379">
        <v>31.94</v>
      </c>
      <c r="AE78" s="379">
        <v>20.38</v>
      </c>
      <c r="AF78" s="316" t="s">
        <v>419</v>
      </c>
      <c r="AG78" s="313" t="s">
        <v>419</v>
      </c>
      <c r="AH78" s="313" t="s">
        <v>419</v>
      </c>
      <c r="AI78" s="313" t="s">
        <v>419</v>
      </c>
      <c r="AJ78" s="317" t="s">
        <v>419</v>
      </c>
      <c r="AK78" s="379">
        <v>1188.6300000000001</v>
      </c>
      <c r="AL78" s="379">
        <v>1411</v>
      </c>
      <c r="AM78" s="379">
        <v>1362</v>
      </c>
      <c r="AN78" s="379">
        <v>2087</v>
      </c>
      <c r="AO78" s="379">
        <v>2614.17</v>
      </c>
      <c r="AP78" s="378">
        <v>1855.11</v>
      </c>
      <c r="AQ78" s="379">
        <v>1737.97</v>
      </c>
      <c r="AR78" s="379">
        <v>2162.54</v>
      </c>
      <c r="AS78" s="379">
        <v>2551.75</v>
      </c>
      <c r="AT78" s="382">
        <v>2735.81</v>
      </c>
      <c r="AU78" s="379">
        <v>1520</v>
      </c>
      <c r="AV78" s="379">
        <v>2398</v>
      </c>
      <c r="AW78" s="379">
        <v>1520</v>
      </c>
      <c r="AX78" s="379">
        <v>2058.5</v>
      </c>
      <c r="AY78" s="379">
        <v>2300</v>
      </c>
      <c r="AZ78" s="372" t="s">
        <v>419</v>
      </c>
      <c r="BA78" s="373" t="s">
        <v>419</v>
      </c>
      <c r="BB78" s="373" t="s">
        <v>419</v>
      </c>
      <c r="BC78" s="373" t="s">
        <v>419</v>
      </c>
      <c r="BD78" s="374" t="s">
        <v>419</v>
      </c>
      <c r="BE78" s="373" t="s">
        <v>419</v>
      </c>
      <c r="BF78" s="373" t="s">
        <v>419</v>
      </c>
      <c r="BG78" s="373" t="s">
        <v>419</v>
      </c>
      <c r="BH78" s="373" t="s">
        <v>419</v>
      </c>
      <c r="BI78" s="373" t="s">
        <v>419</v>
      </c>
      <c r="BJ78" s="372" t="s">
        <v>419</v>
      </c>
      <c r="BK78" s="373" t="s">
        <v>419</v>
      </c>
      <c r="BL78" s="373" t="s">
        <v>419</v>
      </c>
      <c r="BM78" s="373" t="s">
        <v>419</v>
      </c>
      <c r="BN78" s="374" t="s">
        <v>419</v>
      </c>
      <c r="BO78" s="380" t="s">
        <v>419</v>
      </c>
      <c r="BP78" s="380" t="s">
        <v>419</v>
      </c>
      <c r="BQ78" s="380" t="s">
        <v>419</v>
      </c>
      <c r="BR78" s="380" t="s">
        <v>419</v>
      </c>
      <c r="BS78" s="380" t="s">
        <v>419</v>
      </c>
      <c r="BT78" s="372" t="s">
        <v>419</v>
      </c>
      <c r="BU78" s="373" t="s">
        <v>419</v>
      </c>
      <c r="BV78" s="373" t="s">
        <v>419</v>
      </c>
      <c r="BW78" s="373" t="s">
        <v>419</v>
      </c>
      <c r="BX78" s="374" t="s">
        <v>419</v>
      </c>
    </row>
    <row r="79" spans="1:76" x14ac:dyDescent="0.25">
      <c r="A79" s="356" t="s">
        <v>219</v>
      </c>
      <c r="B79" s="378">
        <v>36.799999999999997</v>
      </c>
      <c r="C79" s="379">
        <v>48.1</v>
      </c>
      <c r="D79" s="379">
        <v>47.1</v>
      </c>
      <c r="E79" s="379">
        <v>52.3</v>
      </c>
      <c r="F79" s="379">
        <v>68.56</v>
      </c>
      <c r="G79" s="378">
        <v>58.35</v>
      </c>
      <c r="H79" s="379">
        <v>69.319999999999993</v>
      </c>
      <c r="I79" s="379">
        <v>65.989999999999995</v>
      </c>
      <c r="J79" s="379">
        <v>66.47</v>
      </c>
      <c r="K79" s="382">
        <v>61.4</v>
      </c>
      <c r="L79" s="379">
        <v>201.51</v>
      </c>
      <c r="M79" s="379">
        <v>227.92</v>
      </c>
      <c r="N79" s="379">
        <v>219.75</v>
      </c>
      <c r="O79" s="379">
        <v>232.42</v>
      </c>
      <c r="P79" s="379">
        <v>214.63</v>
      </c>
      <c r="Q79" s="378">
        <v>44.6</v>
      </c>
      <c r="R79" s="379">
        <v>55</v>
      </c>
      <c r="S79" s="379">
        <v>61</v>
      </c>
      <c r="T79" s="379">
        <v>73.2</v>
      </c>
      <c r="U79" s="382">
        <v>86.51</v>
      </c>
      <c r="V79" s="379">
        <v>63.12</v>
      </c>
      <c r="W79" s="379">
        <v>90.4</v>
      </c>
      <c r="X79" s="379">
        <v>99.19</v>
      </c>
      <c r="Y79" s="379">
        <v>124.44</v>
      </c>
      <c r="Z79" s="379">
        <v>105.5</v>
      </c>
      <c r="AA79" s="372" t="s">
        <v>419</v>
      </c>
      <c r="AB79" s="373" t="s">
        <v>419</v>
      </c>
      <c r="AC79" s="373" t="s">
        <v>419</v>
      </c>
      <c r="AD79" s="373" t="s">
        <v>419</v>
      </c>
      <c r="AE79" s="373" t="s">
        <v>419</v>
      </c>
      <c r="AF79" s="316" t="s">
        <v>419</v>
      </c>
      <c r="AG79" s="313" t="s">
        <v>419</v>
      </c>
      <c r="AH79" s="313" t="s">
        <v>419</v>
      </c>
      <c r="AI79" s="313" t="s">
        <v>419</v>
      </c>
      <c r="AJ79" s="317" t="s">
        <v>419</v>
      </c>
      <c r="AK79" s="373" t="s">
        <v>419</v>
      </c>
      <c r="AL79" s="373" t="s">
        <v>419</v>
      </c>
      <c r="AM79" s="373" t="s">
        <v>419</v>
      </c>
      <c r="AN79" s="373" t="s">
        <v>419</v>
      </c>
      <c r="AO79" s="373" t="s">
        <v>419</v>
      </c>
      <c r="AP79" s="372" t="s">
        <v>419</v>
      </c>
      <c r="AQ79" s="373" t="s">
        <v>419</v>
      </c>
      <c r="AR79" s="373" t="s">
        <v>419</v>
      </c>
      <c r="AS79" s="373" t="s">
        <v>419</v>
      </c>
      <c r="AT79" s="374" t="s">
        <v>419</v>
      </c>
      <c r="AU79" s="373" t="s">
        <v>419</v>
      </c>
      <c r="AV79" s="373" t="s">
        <v>419</v>
      </c>
      <c r="AW79" s="373" t="s">
        <v>419</v>
      </c>
      <c r="AX79" s="373" t="s">
        <v>419</v>
      </c>
      <c r="AY79" s="373" t="s">
        <v>419</v>
      </c>
      <c r="AZ79" s="372" t="s">
        <v>419</v>
      </c>
      <c r="BA79" s="373" t="s">
        <v>419</v>
      </c>
      <c r="BB79" s="373" t="s">
        <v>419</v>
      </c>
      <c r="BC79" s="373" t="s">
        <v>419</v>
      </c>
      <c r="BD79" s="374" t="s">
        <v>419</v>
      </c>
      <c r="BE79" s="373" t="s">
        <v>419</v>
      </c>
      <c r="BF79" s="373" t="s">
        <v>419</v>
      </c>
      <c r="BG79" s="373" t="s">
        <v>419</v>
      </c>
      <c r="BH79" s="373" t="s">
        <v>419</v>
      </c>
      <c r="BI79" s="373" t="s">
        <v>419</v>
      </c>
      <c r="BJ79" s="372" t="s">
        <v>419</v>
      </c>
      <c r="BK79" s="373" t="s">
        <v>419</v>
      </c>
      <c r="BL79" s="373" t="s">
        <v>419</v>
      </c>
      <c r="BM79" s="373" t="s">
        <v>419</v>
      </c>
      <c r="BN79" s="374" t="s">
        <v>419</v>
      </c>
      <c r="BO79" s="380" t="s">
        <v>419</v>
      </c>
      <c r="BP79" s="380" t="s">
        <v>419</v>
      </c>
      <c r="BQ79" s="380" t="s">
        <v>419</v>
      </c>
      <c r="BR79" s="380" t="s">
        <v>419</v>
      </c>
      <c r="BS79" s="380" t="s">
        <v>419</v>
      </c>
      <c r="BT79" s="372" t="s">
        <v>419</v>
      </c>
      <c r="BU79" s="373" t="s">
        <v>419</v>
      </c>
      <c r="BV79" s="373" t="s">
        <v>419</v>
      </c>
      <c r="BW79" s="373" t="s">
        <v>419</v>
      </c>
      <c r="BX79" s="374" t="s">
        <v>419</v>
      </c>
    </row>
    <row r="80" spans="1:76" x14ac:dyDescent="0.25">
      <c r="A80" s="356" t="s">
        <v>220</v>
      </c>
      <c r="B80" s="378">
        <v>37.799999999999997</v>
      </c>
      <c r="C80" s="379">
        <v>49.1</v>
      </c>
      <c r="D80" s="379">
        <v>47.1</v>
      </c>
      <c r="E80" s="379">
        <v>62.5</v>
      </c>
      <c r="F80" s="379">
        <v>68.56</v>
      </c>
      <c r="G80" s="378">
        <v>55.7</v>
      </c>
      <c r="H80" s="379">
        <v>61.21</v>
      </c>
      <c r="I80" s="379">
        <v>64.099999999999994</v>
      </c>
      <c r="J80" s="379">
        <v>62.2</v>
      </c>
      <c r="K80" s="382">
        <v>51.04</v>
      </c>
      <c r="L80" s="379">
        <v>206.99</v>
      </c>
      <c r="M80" s="379">
        <v>212.08</v>
      </c>
      <c r="N80" s="379">
        <v>221.72</v>
      </c>
      <c r="O80" s="379">
        <v>211.38</v>
      </c>
      <c r="P80" s="379">
        <v>191.33</v>
      </c>
      <c r="Q80" s="378">
        <v>41.3</v>
      </c>
      <c r="R80" s="379">
        <v>55</v>
      </c>
      <c r="S80" s="379">
        <v>61</v>
      </c>
      <c r="T80" s="379">
        <v>73.2</v>
      </c>
      <c r="U80" s="382">
        <v>86.51</v>
      </c>
      <c r="V80" s="379">
        <v>56.8</v>
      </c>
      <c r="W80" s="379">
        <v>65.88</v>
      </c>
      <c r="X80" s="379">
        <v>71.78</v>
      </c>
      <c r="Y80" s="379">
        <v>74.599999999999994</v>
      </c>
      <c r="Z80" s="379">
        <v>88.06</v>
      </c>
      <c r="AA80" s="372" t="s">
        <v>419</v>
      </c>
      <c r="AB80" s="373" t="s">
        <v>419</v>
      </c>
      <c r="AC80" s="373" t="s">
        <v>419</v>
      </c>
      <c r="AD80" s="373" t="s">
        <v>419</v>
      </c>
      <c r="AE80" s="373" t="s">
        <v>419</v>
      </c>
      <c r="AF80" s="316">
        <v>79</v>
      </c>
      <c r="AG80" s="313">
        <v>71</v>
      </c>
      <c r="AH80" s="313">
        <v>94</v>
      </c>
      <c r="AI80" s="313">
        <v>81.83</v>
      </c>
      <c r="AJ80" s="317">
        <v>88.21</v>
      </c>
      <c r="AK80" s="373" t="s">
        <v>419</v>
      </c>
      <c r="AL80" s="373" t="s">
        <v>419</v>
      </c>
      <c r="AM80" s="373" t="s">
        <v>419</v>
      </c>
      <c r="AN80" s="373" t="s">
        <v>419</v>
      </c>
      <c r="AO80" s="373" t="s">
        <v>419</v>
      </c>
      <c r="AP80" s="378" t="s">
        <v>419</v>
      </c>
      <c r="AQ80" s="379" t="s">
        <v>419</v>
      </c>
      <c r="AR80" s="379" t="s">
        <v>419</v>
      </c>
      <c r="AS80" s="379" t="s">
        <v>419</v>
      </c>
      <c r="AT80" s="382" t="s">
        <v>419</v>
      </c>
      <c r="AU80" s="373" t="s">
        <v>419</v>
      </c>
      <c r="AV80" s="373" t="s">
        <v>419</v>
      </c>
      <c r="AW80" s="373" t="s">
        <v>419</v>
      </c>
      <c r="AX80" s="373" t="s">
        <v>419</v>
      </c>
      <c r="AY80" s="373" t="s">
        <v>419</v>
      </c>
      <c r="AZ80" s="372" t="s">
        <v>419</v>
      </c>
      <c r="BA80" s="373" t="s">
        <v>419</v>
      </c>
      <c r="BB80" s="373" t="s">
        <v>419</v>
      </c>
      <c r="BC80" s="373" t="s">
        <v>419</v>
      </c>
      <c r="BD80" s="374" t="s">
        <v>419</v>
      </c>
      <c r="BE80" s="373" t="s">
        <v>419</v>
      </c>
      <c r="BF80" s="373" t="s">
        <v>419</v>
      </c>
      <c r="BG80" s="373" t="s">
        <v>419</v>
      </c>
      <c r="BH80" s="373" t="s">
        <v>419</v>
      </c>
      <c r="BI80" s="373" t="s">
        <v>419</v>
      </c>
      <c r="BJ80" s="372" t="s">
        <v>419</v>
      </c>
      <c r="BK80" s="373" t="s">
        <v>419</v>
      </c>
      <c r="BL80" s="373" t="s">
        <v>419</v>
      </c>
      <c r="BM80" s="373" t="s">
        <v>419</v>
      </c>
      <c r="BN80" s="374" t="s">
        <v>419</v>
      </c>
      <c r="BO80" s="380" t="s">
        <v>419</v>
      </c>
      <c r="BP80" s="380" t="s">
        <v>419</v>
      </c>
      <c r="BQ80" s="380" t="s">
        <v>419</v>
      </c>
      <c r="BR80" s="380" t="s">
        <v>419</v>
      </c>
      <c r="BS80" s="380" t="s">
        <v>419</v>
      </c>
      <c r="BT80" s="372" t="s">
        <v>419</v>
      </c>
      <c r="BU80" s="373" t="s">
        <v>419</v>
      </c>
      <c r="BV80" s="373" t="s">
        <v>419</v>
      </c>
      <c r="BW80" s="373" t="s">
        <v>419</v>
      </c>
      <c r="BX80" s="374" t="s">
        <v>419</v>
      </c>
    </row>
    <row r="81" spans="1:76" x14ac:dyDescent="0.25">
      <c r="A81" s="356" t="s">
        <v>221</v>
      </c>
      <c r="B81" s="378">
        <v>34.799999999999997</v>
      </c>
      <c r="C81" s="379">
        <v>47.5</v>
      </c>
      <c r="D81" s="379">
        <v>47.1</v>
      </c>
      <c r="E81" s="379">
        <v>46.7</v>
      </c>
      <c r="F81" s="379">
        <v>68.56</v>
      </c>
      <c r="G81" s="378">
        <v>54.53</v>
      </c>
      <c r="H81" s="379">
        <v>63.8</v>
      </c>
      <c r="I81" s="379">
        <v>63.62</v>
      </c>
      <c r="J81" s="379">
        <v>63.17</v>
      </c>
      <c r="K81" s="382">
        <v>51.89</v>
      </c>
      <c r="L81" s="379">
        <v>198.3</v>
      </c>
      <c r="M81" s="379">
        <v>221.73</v>
      </c>
      <c r="N81" s="379">
        <v>221.34</v>
      </c>
      <c r="O81" s="379">
        <v>230.11</v>
      </c>
      <c r="P81" s="379">
        <v>191.02</v>
      </c>
      <c r="Q81" s="378">
        <v>44.6</v>
      </c>
      <c r="R81" s="379">
        <v>55</v>
      </c>
      <c r="S81" s="379">
        <v>61</v>
      </c>
      <c r="T81" s="379">
        <v>73.2</v>
      </c>
      <c r="U81" s="382">
        <v>86.51</v>
      </c>
      <c r="V81" s="379">
        <v>57.6</v>
      </c>
      <c r="W81" s="379">
        <v>65.459999999999994</v>
      </c>
      <c r="X81" s="379">
        <v>94.79</v>
      </c>
      <c r="Y81" s="379">
        <v>94.09</v>
      </c>
      <c r="Z81" s="379">
        <v>71.760000000000005</v>
      </c>
      <c r="AA81" s="372" t="s">
        <v>419</v>
      </c>
      <c r="AB81" s="373" t="s">
        <v>419</v>
      </c>
      <c r="AC81" s="373" t="s">
        <v>419</v>
      </c>
      <c r="AD81" s="373" t="s">
        <v>419</v>
      </c>
      <c r="AE81" s="373" t="s">
        <v>419</v>
      </c>
      <c r="AF81" s="393">
        <v>79</v>
      </c>
      <c r="AG81" s="384">
        <v>71</v>
      </c>
      <c r="AH81" s="384">
        <v>94</v>
      </c>
      <c r="AI81" s="384">
        <v>81.83</v>
      </c>
      <c r="AJ81" s="388">
        <v>88.21</v>
      </c>
      <c r="AK81" s="373" t="s">
        <v>419</v>
      </c>
      <c r="AL81" s="373" t="s">
        <v>419</v>
      </c>
      <c r="AM81" s="373" t="s">
        <v>419</v>
      </c>
      <c r="AN81" s="373" t="s">
        <v>419</v>
      </c>
      <c r="AO81" s="373" t="s">
        <v>419</v>
      </c>
      <c r="AP81" s="372" t="s">
        <v>419</v>
      </c>
      <c r="AQ81" s="373" t="s">
        <v>419</v>
      </c>
      <c r="AR81" s="373" t="s">
        <v>419</v>
      </c>
      <c r="AS81" s="373" t="s">
        <v>419</v>
      </c>
      <c r="AT81" s="374" t="s">
        <v>419</v>
      </c>
      <c r="AU81" s="373" t="s">
        <v>419</v>
      </c>
      <c r="AV81" s="373" t="s">
        <v>419</v>
      </c>
      <c r="AW81" s="373" t="s">
        <v>419</v>
      </c>
      <c r="AX81" s="373" t="s">
        <v>419</v>
      </c>
      <c r="AY81" s="373" t="s">
        <v>419</v>
      </c>
      <c r="AZ81" s="372" t="s">
        <v>419</v>
      </c>
      <c r="BA81" s="373" t="s">
        <v>419</v>
      </c>
      <c r="BB81" s="373" t="s">
        <v>419</v>
      </c>
      <c r="BC81" s="373" t="s">
        <v>419</v>
      </c>
      <c r="BD81" s="374" t="s">
        <v>419</v>
      </c>
      <c r="BE81" s="373" t="s">
        <v>419</v>
      </c>
      <c r="BF81" s="373" t="s">
        <v>419</v>
      </c>
      <c r="BG81" s="373" t="s">
        <v>419</v>
      </c>
      <c r="BH81" s="373" t="s">
        <v>419</v>
      </c>
      <c r="BI81" s="373" t="s">
        <v>419</v>
      </c>
      <c r="BJ81" s="372" t="s">
        <v>419</v>
      </c>
      <c r="BK81" s="373" t="s">
        <v>419</v>
      </c>
      <c r="BL81" s="373" t="s">
        <v>419</v>
      </c>
      <c r="BM81" s="373" t="s">
        <v>419</v>
      </c>
      <c r="BN81" s="374" t="s">
        <v>419</v>
      </c>
      <c r="BO81" s="380" t="s">
        <v>419</v>
      </c>
      <c r="BP81" s="380" t="s">
        <v>419</v>
      </c>
      <c r="BQ81" s="380" t="s">
        <v>419</v>
      </c>
      <c r="BR81" s="380" t="s">
        <v>419</v>
      </c>
      <c r="BS81" s="380" t="s">
        <v>419</v>
      </c>
      <c r="BT81" s="372" t="s">
        <v>419</v>
      </c>
      <c r="BU81" s="373" t="s">
        <v>419</v>
      </c>
      <c r="BV81" s="373" t="s">
        <v>419</v>
      </c>
      <c r="BW81" s="373" t="s">
        <v>419</v>
      </c>
      <c r="BX81" s="374" t="s">
        <v>419</v>
      </c>
    </row>
    <row r="82" spans="1:76" x14ac:dyDescent="0.25">
      <c r="A82" s="356" t="s">
        <v>222</v>
      </c>
      <c r="B82" s="378">
        <v>39.200000000000003</v>
      </c>
      <c r="C82" s="379">
        <v>42.9</v>
      </c>
      <c r="D82" s="379">
        <v>47.1</v>
      </c>
      <c r="E82" s="379">
        <v>52</v>
      </c>
      <c r="F82" s="379">
        <v>30.4</v>
      </c>
      <c r="G82" s="378">
        <v>58.14</v>
      </c>
      <c r="H82" s="379">
        <v>64.45</v>
      </c>
      <c r="I82" s="379">
        <v>64.69</v>
      </c>
      <c r="J82" s="379">
        <v>62.89</v>
      </c>
      <c r="K82" s="382">
        <v>58.67</v>
      </c>
      <c r="L82" s="379">
        <v>208.94</v>
      </c>
      <c r="M82" s="379">
        <v>221.19</v>
      </c>
      <c r="N82" s="379">
        <v>221.4</v>
      </c>
      <c r="O82" s="379">
        <v>221.37</v>
      </c>
      <c r="P82" s="379">
        <v>215.98</v>
      </c>
      <c r="Q82" s="378">
        <v>44</v>
      </c>
      <c r="R82" s="379">
        <v>55</v>
      </c>
      <c r="S82" s="379">
        <v>61</v>
      </c>
      <c r="T82" s="379">
        <v>73.2</v>
      </c>
      <c r="U82" s="382">
        <v>86.51</v>
      </c>
      <c r="V82" s="379">
        <v>56.14</v>
      </c>
      <c r="W82" s="379">
        <v>62.64</v>
      </c>
      <c r="X82" s="379">
        <v>73.680000000000007</v>
      </c>
      <c r="Y82" s="379">
        <v>77</v>
      </c>
      <c r="Z82" s="379">
        <v>105.47</v>
      </c>
      <c r="AA82" s="372" t="s">
        <v>419</v>
      </c>
      <c r="AB82" s="373" t="s">
        <v>419</v>
      </c>
      <c r="AC82" s="373" t="s">
        <v>419</v>
      </c>
      <c r="AD82" s="373" t="s">
        <v>419</v>
      </c>
      <c r="AE82" s="373" t="s">
        <v>419</v>
      </c>
      <c r="AF82" s="393">
        <v>79</v>
      </c>
      <c r="AG82" s="384">
        <v>71</v>
      </c>
      <c r="AH82" s="384">
        <v>94</v>
      </c>
      <c r="AI82" s="384">
        <v>81.83</v>
      </c>
      <c r="AJ82" s="388">
        <v>88.21</v>
      </c>
      <c r="AK82" s="373" t="s">
        <v>419</v>
      </c>
      <c r="AL82" s="373" t="s">
        <v>419</v>
      </c>
      <c r="AM82" s="373" t="s">
        <v>419</v>
      </c>
      <c r="AN82" s="373" t="s">
        <v>419</v>
      </c>
      <c r="AO82" s="373" t="s">
        <v>419</v>
      </c>
      <c r="AP82" s="378" t="s">
        <v>419</v>
      </c>
      <c r="AQ82" s="379" t="s">
        <v>419</v>
      </c>
      <c r="AR82" s="379" t="s">
        <v>419</v>
      </c>
      <c r="AS82" s="379" t="s">
        <v>419</v>
      </c>
      <c r="AT82" s="382" t="s">
        <v>419</v>
      </c>
      <c r="AU82" s="373" t="s">
        <v>419</v>
      </c>
      <c r="AV82" s="373" t="s">
        <v>419</v>
      </c>
      <c r="AW82" s="373" t="s">
        <v>419</v>
      </c>
      <c r="AX82" s="373" t="s">
        <v>419</v>
      </c>
      <c r="AY82" s="373" t="s">
        <v>419</v>
      </c>
      <c r="AZ82" s="372" t="s">
        <v>419</v>
      </c>
      <c r="BA82" s="373" t="s">
        <v>419</v>
      </c>
      <c r="BB82" s="373" t="s">
        <v>419</v>
      </c>
      <c r="BC82" s="373" t="s">
        <v>419</v>
      </c>
      <c r="BD82" s="374" t="s">
        <v>419</v>
      </c>
      <c r="BE82" s="373" t="s">
        <v>419</v>
      </c>
      <c r="BF82" s="373" t="s">
        <v>419</v>
      </c>
      <c r="BG82" s="373" t="s">
        <v>419</v>
      </c>
      <c r="BH82" s="373" t="s">
        <v>419</v>
      </c>
      <c r="BI82" s="373" t="s">
        <v>419</v>
      </c>
      <c r="BJ82" s="372" t="s">
        <v>419</v>
      </c>
      <c r="BK82" s="373" t="s">
        <v>419</v>
      </c>
      <c r="BL82" s="373" t="s">
        <v>419</v>
      </c>
      <c r="BM82" s="373" t="s">
        <v>419</v>
      </c>
      <c r="BN82" s="374" t="s">
        <v>419</v>
      </c>
      <c r="BO82" s="380" t="s">
        <v>419</v>
      </c>
      <c r="BP82" s="380" t="s">
        <v>419</v>
      </c>
      <c r="BQ82" s="380" t="s">
        <v>419</v>
      </c>
      <c r="BR82" s="380" t="s">
        <v>419</v>
      </c>
      <c r="BS82" s="380" t="s">
        <v>419</v>
      </c>
      <c r="BT82" s="372" t="s">
        <v>419</v>
      </c>
      <c r="BU82" s="373" t="s">
        <v>419</v>
      </c>
      <c r="BV82" s="373" t="s">
        <v>419</v>
      </c>
      <c r="BW82" s="373" t="s">
        <v>419</v>
      </c>
      <c r="BX82" s="374" t="s">
        <v>419</v>
      </c>
    </row>
    <row r="83" spans="1:76" x14ac:dyDescent="0.25">
      <c r="A83" s="356" t="s">
        <v>223</v>
      </c>
      <c r="B83" s="378">
        <v>62.27</v>
      </c>
      <c r="C83" s="379">
        <v>62.49</v>
      </c>
      <c r="D83" s="379">
        <v>61.69</v>
      </c>
      <c r="E83" s="379">
        <v>66.760000000000005</v>
      </c>
      <c r="F83" s="379">
        <v>60.61</v>
      </c>
      <c r="G83" s="378">
        <v>48.72</v>
      </c>
      <c r="H83" s="379">
        <v>49.2</v>
      </c>
      <c r="I83" s="379">
        <v>49.91</v>
      </c>
      <c r="J83" s="379">
        <v>46.82</v>
      </c>
      <c r="K83" s="382">
        <v>45.48</v>
      </c>
      <c r="L83" s="379">
        <v>200</v>
      </c>
      <c r="M83" s="379">
        <v>200.08</v>
      </c>
      <c r="N83" s="379">
        <v>199</v>
      </c>
      <c r="O83" s="379">
        <v>192.61</v>
      </c>
      <c r="P83" s="379">
        <v>191.67</v>
      </c>
      <c r="Q83" s="378">
        <v>49</v>
      </c>
      <c r="R83" s="379">
        <v>75.599999999999994</v>
      </c>
      <c r="S83" s="379">
        <v>61.6</v>
      </c>
      <c r="T83" s="379">
        <v>76.5</v>
      </c>
      <c r="U83" s="382">
        <v>86.51</v>
      </c>
      <c r="V83" s="379">
        <v>82.7</v>
      </c>
      <c r="W83" s="379">
        <v>73.52</v>
      </c>
      <c r="X83" s="379">
        <v>50.5</v>
      </c>
      <c r="Y83" s="379">
        <v>58.6</v>
      </c>
      <c r="Z83" s="379">
        <v>58.74</v>
      </c>
      <c r="AA83" s="372" t="s">
        <v>419</v>
      </c>
      <c r="AB83" s="373" t="s">
        <v>419</v>
      </c>
      <c r="AC83" s="373" t="s">
        <v>419</v>
      </c>
      <c r="AD83" s="373" t="s">
        <v>419</v>
      </c>
      <c r="AE83" s="373" t="s">
        <v>419</v>
      </c>
      <c r="AF83" s="393" t="s">
        <v>419</v>
      </c>
      <c r="AG83" s="384" t="s">
        <v>419</v>
      </c>
      <c r="AH83" s="384" t="s">
        <v>419</v>
      </c>
      <c r="AI83" s="384" t="s">
        <v>419</v>
      </c>
      <c r="AJ83" s="388" t="s">
        <v>419</v>
      </c>
      <c r="AK83" s="373" t="s">
        <v>419</v>
      </c>
      <c r="AL83" s="373" t="s">
        <v>419</v>
      </c>
      <c r="AM83" s="373" t="s">
        <v>419</v>
      </c>
      <c r="AN83" s="373" t="s">
        <v>419</v>
      </c>
      <c r="AO83" s="373" t="s">
        <v>419</v>
      </c>
      <c r="AP83" s="378">
        <v>1761.43</v>
      </c>
      <c r="AQ83" s="379">
        <v>1796</v>
      </c>
      <c r="AR83" s="379">
        <v>2185.46</v>
      </c>
      <c r="AS83" s="379">
        <v>2593.81</v>
      </c>
      <c r="AT83" s="382">
        <v>2553.84</v>
      </c>
      <c r="AU83" s="373" t="s">
        <v>419</v>
      </c>
      <c r="AV83" s="373" t="s">
        <v>419</v>
      </c>
      <c r="AW83" s="373" t="s">
        <v>419</v>
      </c>
      <c r="AX83" s="373" t="s">
        <v>419</v>
      </c>
      <c r="AY83" s="373" t="s">
        <v>419</v>
      </c>
      <c r="AZ83" s="372" t="s">
        <v>419</v>
      </c>
      <c r="BA83" s="373" t="s">
        <v>419</v>
      </c>
      <c r="BB83" s="373" t="s">
        <v>419</v>
      </c>
      <c r="BC83" s="373" t="s">
        <v>419</v>
      </c>
      <c r="BD83" s="374" t="s">
        <v>419</v>
      </c>
      <c r="BE83" s="373" t="s">
        <v>419</v>
      </c>
      <c r="BF83" s="373" t="s">
        <v>419</v>
      </c>
      <c r="BG83" s="373" t="s">
        <v>419</v>
      </c>
      <c r="BH83" s="373" t="s">
        <v>419</v>
      </c>
      <c r="BI83" s="373" t="s">
        <v>419</v>
      </c>
      <c r="BJ83" s="372" t="s">
        <v>419</v>
      </c>
      <c r="BK83" s="373" t="s">
        <v>419</v>
      </c>
      <c r="BL83" s="373" t="s">
        <v>419</v>
      </c>
      <c r="BM83" s="373" t="s">
        <v>419</v>
      </c>
      <c r="BN83" s="374" t="s">
        <v>419</v>
      </c>
      <c r="BO83" s="380" t="s">
        <v>419</v>
      </c>
      <c r="BP83" s="380" t="s">
        <v>419</v>
      </c>
      <c r="BQ83" s="380" t="s">
        <v>419</v>
      </c>
      <c r="BR83" s="380" t="s">
        <v>419</v>
      </c>
      <c r="BS83" s="380" t="s">
        <v>419</v>
      </c>
      <c r="BT83" s="372" t="s">
        <v>419</v>
      </c>
      <c r="BU83" s="373" t="s">
        <v>419</v>
      </c>
      <c r="BV83" s="373" t="s">
        <v>419</v>
      </c>
      <c r="BW83" s="373" t="s">
        <v>419</v>
      </c>
      <c r="BX83" s="374" t="s">
        <v>419</v>
      </c>
    </row>
    <row r="84" spans="1:76" x14ac:dyDescent="0.25">
      <c r="A84" s="356" t="s">
        <v>224</v>
      </c>
      <c r="B84" s="378">
        <v>38.71</v>
      </c>
      <c r="C84" s="379">
        <v>57.13</v>
      </c>
      <c r="D84" s="379">
        <v>33.729999999999997</v>
      </c>
      <c r="E84" s="379">
        <v>45.95</v>
      </c>
      <c r="F84" s="379">
        <v>37.5</v>
      </c>
      <c r="G84" s="378">
        <v>46.52</v>
      </c>
      <c r="H84" s="379">
        <v>60.03</v>
      </c>
      <c r="I84" s="379">
        <v>59.39</v>
      </c>
      <c r="J84" s="379">
        <v>58.88</v>
      </c>
      <c r="K84" s="382">
        <v>59.53</v>
      </c>
      <c r="L84" s="379">
        <v>176.36</v>
      </c>
      <c r="M84" s="379">
        <v>218.54</v>
      </c>
      <c r="N84" s="379">
        <v>174.23</v>
      </c>
      <c r="O84" s="379">
        <v>184.22</v>
      </c>
      <c r="P84" s="379">
        <v>186.6</v>
      </c>
      <c r="Q84" s="378">
        <v>41.6</v>
      </c>
      <c r="R84" s="379">
        <v>51.36</v>
      </c>
      <c r="S84" s="379">
        <v>61</v>
      </c>
      <c r="T84" s="379">
        <v>65.900000000000006</v>
      </c>
      <c r="U84" s="382">
        <v>86.51</v>
      </c>
      <c r="V84" s="379">
        <v>48.96</v>
      </c>
      <c r="W84" s="379">
        <v>59</v>
      </c>
      <c r="X84" s="379">
        <v>50.5</v>
      </c>
      <c r="Y84" s="379">
        <v>53.9</v>
      </c>
      <c r="Z84" s="379">
        <v>40.799999999999997</v>
      </c>
      <c r="AA84" s="372" t="s">
        <v>419</v>
      </c>
      <c r="AB84" s="373" t="s">
        <v>419</v>
      </c>
      <c r="AC84" s="373" t="s">
        <v>419</v>
      </c>
      <c r="AD84" s="373" t="s">
        <v>419</v>
      </c>
      <c r="AE84" s="373" t="s">
        <v>419</v>
      </c>
      <c r="AF84" s="316" t="s">
        <v>419</v>
      </c>
      <c r="AG84" s="313" t="s">
        <v>419</v>
      </c>
      <c r="AH84" s="313" t="s">
        <v>419</v>
      </c>
      <c r="AI84" s="313" t="s">
        <v>419</v>
      </c>
      <c r="AJ84" s="317" t="s">
        <v>419</v>
      </c>
      <c r="AK84" s="373" t="s">
        <v>419</v>
      </c>
      <c r="AL84" s="373" t="s">
        <v>419</v>
      </c>
      <c r="AM84" s="373" t="s">
        <v>419</v>
      </c>
      <c r="AN84" s="373" t="s">
        <v>419</v>
      </c>
      <c r="AO84" s="373" t="s">
        <v>419</v>
      </c>
      <c r="AP84" s="372" t="s">
        <v>419</v>
      </c>
      <c r="AQ84" s="373" t="s">
        <v>419</v>
      </c>
      <c r="AR84" s="373" t="s">
        <v>419</v>
      </c>
      <c r="AS84" s="373" t="s">
        <v>419</v>
      </c>
      <c r="AT84" s="374" t="s">
        <v>419</v>
      </c>
      <c r="AU84" s="373" t="s">
        <v>419</v>
      </c>
      <c r="AV84" s="373" t="s">
        <v>419</v>
      </c>
      <c r="AW84" s="373" t="s">
        <v>419</v>
      </c>
      <c r="AX84" s="373" t="s">
        <v>419</v>
      </c>
      <c r="AY84" s="373" t="s">
        <v>419</v>
      </c>
      <c r="AZ84" s="372" t="s">
        <v>419</v>
      </c>
      <c r="BA84" s="373" t="s">
        <v>419</v>
      </c>
      <c r="BB84" s="373" t="s">
        <v>419</v>
      </c>
      <c r="BC84" s="373" t="s">
        <v>419</v>
      </c>
      <c r="BD84" s="374" t="s">
        <v>419</v>
      </c>
      <c r="BE84" s="373" t="s">
        <v>419</v>
      </c>
      <c r="BF84" s="373" t="s">
        <v>419</v>
      </c>
      <c r="BG84" s="373" t="s">
        <v>419</v>
      </c>
      <c r="BH84" s="373" t="s">
        <v>419</v>
      </c>
      <c r="BI84" s="373" t="s">
        <v>419</v>
      </c>
      <c r="BJ84" s="372" t="s">
        <v>419</v>
      </c>
      <c r="BK84" s="373" t="s">
        <v>419</v>
      </c>
      <c r="BL84" s="373" t="s">
        <v>419</v>
      </c>
      <c r="BM84" s="373" t="s">
        <v>419</v>
      </c>
      <c r="BN84" s="374" t="s">
        <v>419</v>
      </c>
      <c r="BO84" s="380" t="s">
        <v>419</v>
      </c>
      <c r="BP84" s="380" t="s">
        <v>419</v>
      </c>
      <c r="BQ84" s="380" t="s">
        <v>419</v>
      </c>
      <c r="BR84" s="380" t="s">
        <v>419</v>
      </c>
      <c r="BS84" s="380" t="s">
        <v>419</v>
      </c>
      <c r="BT84" s="372" t="s">
        <v>419</v>
      </c>
      <c r="BU84" s="373" t="s">
        <v>419</v>
      </c>
      <c r="BV84" s="373" t="s">
        <v>419</v>
      </c>
      <c r="BW84" s="373" t="s">
        <v>419</v>
      </c>
      <c r="BX84" s="374" t="s">
        <v>419</v>
      </c>
    </row>
    <row r="85" spans="1:76" x14ac:dyDescent="0.25">
      <c r="A85" s="356" t="s">
        <v>225</v>
      </c>
      <c r="B85" s="378">
        <v>46.8</v>
      </c>
      <c r="C85" s="379">
        <v>52.4</v>
      </c>
      <c r="D85" s="379">
        <v>47.1</v>
      </c>
      <c r="E85" s="379">
        <v>77.599999999999994</v>
      </c>
      <c r="F85" s="379">
        <v>68.56</v>
      </c>
      <c r="G85" s="378">
        <v>53.04</v>
      </c>
      <c r="H85" s="379">
        <v>58.29</v>
      </c>
      <c r="I85" s="379">
        <v>62.2</v>
      </c>
      <c r="J85" s="379">
        <v>61.89</v>
      </c>
      <c r="K85" s="382">
        <v>48.16</v>
      </c>
      <c r="L85" s="379">
        <v>193.84</v>
      </c>
      <c r="M85" s="379">
        <v>199.44</v>
      </c>
      <c r="N85" s="379">
        <v>212.28</v>
      </c>
      <c r="O85" s="379">
        <v>210.51</v>
      </c>
      <c r="P85" s="379">
        <v>174.38</v>
      </c>
      <c r="Q85" s="378">
        <v>43.2</v>
      </c>
      <c r="R85" s="379">
        <v>55</v>
      </c>
      <c r="S85" s="379">
        <v>61</v>
      </c>
      <c r="T85" s="379">
        <v>73.2</v>
      </c>
      <c r="U85" s="382">
        <v>86.51</v>
      </c>
      <c r="V85" s="379">
        <v>53.82</v>
      </c>
      <c r="W85" s="379">
        <v>58.3</v>
      </c>
      <c r="X85" s="379">
        <v>70.27</v>
      </c>
      <c r="Y85" s="379">
        <v>72.8</v>
      </c>
      <c r="Z85" s="379">
        <v>68.86</v>
      </c>
      <c r="AA85" s="372" t="s">
        <v>419</v>
      </c>
      <c r="AB85" s="373" t="s">
        <v>419</v>
      </c>
      <c r="AC85" s="373" t="s">
        <v>419</v>
      </c>
      <c r="AD85" s="373" t="s">
        <v>419</v>
      </c>
      <c r="AE85" s="373" t="s">
        <v>419</v>
      </c>
      <c r="AF85" s="316" t="s">
        <v>419</v>
      </c>
      <c r="AG85" s="313" t="s">
        <v>419</v>
      </c>
      <c r="AH85" s="313" t="s">
        <v>419</v>
      </c>
      <c r="AI85" s="313" t="s">
        <v>419</v>
      </c>
      <c r="AJ85" s="317" t="s">
        <v>419</v>
      </c>
      <c r="AK85" s="373" t="s">
        <v>419</v>
      </c>
      <c r="AL85" s="373" t="s">
        <v>419</v>
      </c>
      <c r="AM85" s="373" t="s">
        <v>419</v>
      </c>
      <c r="AN85" s="373" t="s">
        <v>419</v>
      </c>
      <c r="AO85" s="373" t="s">
        <v>419</v>
      </c>
      <c r="AP85" s="372" t="s">
        <v>419</v>
      </c>
      <c r="AQ85" s="373" t="s">
        <v>419</v>
      </c>
      <c r="AR85" s="373" t="s">
        <v>419</v>
      </c>
      <c r="AS85" s="373" t="s">
        <v>419</v>
      </c>
      <c r="AT85" s="374" t="s">
        <v>419</v>
      </c>
      <c r="AU85" s="373" t="s">
        <v>419</v>
      </c>
      <c r="AV85" s="373" t="s">
        <v>419</v>
      </c>
      <c r="AW85" s="373" t="s">
        <v>419</v>
      </c>
      <c r="AX85" s="373" t="s">
        <v>419</v>
      </c>
      <c r="AY85" s="373" t="s">
        <v>419</v>
      </c>
      <c r="AZ85" s="372" t="s">
        <v>419</v>
      </c>
      <c r="BA85" s="373" t="s">
        <v>419</v>
      </c>
      <c r="BB85" s="373" t="s">
        <v>419</v>
      </c>
      <c r="BC85" s="373" t="s">
        <v>419</v>
      </c>
      <c r="BD85" s="374" t="s">
        <v>419</v>
      </c>
      <c r="BE85" s="373" t="s">
        <v>419</v>
      </c>
      <c r="BF85" s="373" t="s">
        <v>419</v>
      </c>
      <c r="BG85" s="373" t="s">
        <v>419</v>
      </c>
      <c r="BH85" s="373" t="s">
        <v>419</v>
      </c>
      <c r="BI85" s="373" t="s">
        <v>419</v>
      </c>
      <c r="BJ85" s="372" t="s">
        <v>419</v>
      </c>
      <c r="BK85" s="373" t="s">
        <v>419</v>
      </c>
      <c r="BL85" s="373" t="s">
        <v>419</v>
      </c>
      <c r="BM85" s="373" t="s">
        <v>419</v>
      </c>
      <c r="BN85" s="374" t="s">
        <v>419</v>
      </c>
      <c r="BO85" s="380" t="s">
        <v>419</v>
      </c>
      <c r="BP85" s="380" t="s">
        <v>419</v>
      </c>
      <c r="BQ85" s="380" t="s">
        <v>419</v>
      </c>
      <c r="BR85" s="380" t="s">
        <v>419</v>
      </c>
      <c r="BS85" s="380" t="s">
        <v>419</v>
      </c>
      <c r="BT85" s="372" t="s">
        <v>419</v>
      </c>
      <c r="BU85" s="373" t="s">
        <v>419</v>
      </c>
      <c r="BV85" s="373" t="s">
        <v>419</v>
      </c>
      <c r="BW85" s="373" t="s">
        <v>419</v>
      </c>
      <c r="BX85" s="374" t="s">
        <v>419</v>
      </c>
    </row>
    <row r="86" spans="1:76" x14ac:dyDescent="0.25">
      <c r="A86" s="356" t="s">
        <v>226</v>
      </c>
      <c r="B86" s="378">
        <v>61.72</v>
      </c>
      <c r="C86" s="379">
        <v>43</v>
      </c>
      <c r="D86" s="379">
        <v>47.1</v>
      </c>
      <c r="E86" s="379">
        <v>49.9</v>
      </c>
      <c r="F86" s="379">
        <v>59.34</v>
      </c>
      <c r="G86" s="378">
        <v>23.86</v>
      </c>
      <c r="H86" s="379">
        <v>40.99</v>
      </c>
      <c r="I86" s="379">
        <v>38.619999999999997</v>
      </c>
      <c r="J86" s="379">
        <v>51.21</v>
      </c>
      <c r="K86" s="382">
        <v>35.020000000000003</v>
      </c>
      <c r="L86" s="379">
        <v>193.65</v>
      </c>
      <c r="M86" s="379">
        <v>202.22</v>
      </c>
      <c r="N86" s="379">
        <v>169.42</v>
      </c>
      <c r="O86" s="379">
        <v>188.7</v>
      </c>
      <c r="P86" s="379">
        <v>190.83</v>
      </c>
      <c r="Q86" s="378">
        <v>53.63</v>
      </c>
      <c r="R86" s="379">
        <v>49.1</v>
      </c>
      <c r="S86" s="379">
        <v>61</v>
      </c>
      <c r="T86" s="379">
        <v>68.099999999999994</v>
      </c>
      <c r="U86" s="382">
        <v>86.51</v>
      </c>
      <c r="V86" s="379">
        <v>36.799999999999997</v>
      </c>
      <c r="W86" s="379">
        <v>36.799999999999997</v>
      </c>
      <c r="X86" s="379">
        <v>32</v>
      </c>
      <c r="Y86" s="379">
        <v>44.25</v>
      </c>
      <c r="Z86" s="379">
        <v>32.82</v>
      </c>
      <c r="AA86" s="372" t="s">
        <v>419</v>
      </c>
      <c r="AB86" s="373" t="s">
        <v>419</v>
      </c>
      <c r="AC86" s="373" t="s">
        <v>419</v>
      </c>
      <c r="AD86" s="373" t="s">
        <v>419</v>
      </c>
      <c r="AE86" s="373" t="s">
        <v>419</v>
      </c>
      <c r="AF86" s="316" t="s">
        <v>419</v>
      </c>
      <c r="AG86" s="313" t="s">
        <v>419</v>
      </c>
      <c r="AH86" s="313" t="s">
        <v>419</v>
      </c>
      <c r="AI86" s="313" t="s">
        <v>419</v>
      </c>
      <c r="AJ86" s="317" t="s">
        <v>419</v>
      </c>
      <c r="AK86" s="373" t="s">
        <v>419</v>
      </c>
      <c r="AL86" s="373" t="s">
        <v>419</v>
      </c>
      <c r="AM86" s="373" t="s">
        <v>419</v>
      </c>
      <c r="AN86" s="373" t="s">
        <v>419</v>
      </c>
      <c r="AO86" s="373" t="s">
        <v>419</v>
      </c>
      <c r="AP86" s="378">
        <v>1588.24</v>
      </c>
      <c r="AQ86" s="379">
        <v>1740</v>
      </c>
      <c r="AR86" s="379">
        <v>2185.46</v>
      </c>
      <c r="AS86" s="379">
        <v>2593.81</v>
      </c>
      <c r="AT86" s="382">
        <v>2553.84</v>
      </c>
      <c r="AU86" s="373" t="s">
        <v>419</v>
      </c>
      <c r="AV86" s="373" t="s">
        <v>419</v>
      </c>
      <c r="AW86" s="373" t="s">
        <v>419</v>
      </c>
      <c r="AX86" s="373" t="s">
        <v>419</v>
      </c>
      <c r="AY86" s="373" t="s">
        <v>419</v>
      </c>
      <c r="AZ86" s="372" t="s">
        <v>419</v>
      </c>
      <c r="BA86" s="373" t="s">
        <v>419</v>
      </c>
      <c r="BB86" s="373" t="s">
        <v>419</v>
      </c>
      <c r="BC86" s="373" t="s">
        <v>419</v>
      </c>
      <c r="BD86" s="374" t="s">
        <v>419</v>
      </c>
      <c r="BE86" s="373" t="s">
        <v>419</v>
      </c>
      <c r="BF86" s="373" t="s">
        <v>419</v>
      </c>
      <c r="BG86" s="373" t="s">
        <v>419</v>
      </c>
      <c r="BH86" s="373" t="s">
        <v>419</v>
      </c>
      <c r="BI86" s="373" t="s">
        <v>419</v>
      </c>
      <c r="BJ86" s="372" t="s">
        <v>419</v>
      </c>
      <c r="BK86" s="373" t="s">
        <v>419</v>
      </c>
      <c r="BL86" s="373" t="s">
        <v>419</v>
      </c>
      <c r="BM86" s="373" t="s">
        <v>419</v>
      </c>
      <c r="BN86" s="374" t="s">
        <v>419</v>
      </c>
      <c r="BO86" s="380" t="s">
        <v>419</v>
      </c>
      <c r="BP86" s="380" t="s">
        <v>419</v>
      </c>
      <c r="BQ86" s="380" t="s">
        <v>419</v>
      </c>
      <c r="BR86" s="380" t="s">
        <v>419</v>
      </c>
      <c r="BS86" s="380" t="s">
        <v>419</v>
      </c>
      <c r="BT86" s="372" t="s">
        <v>419</v>
      </c>
      <c r="BU86" s="373" t="s">
        <v>419</v>
      </c>
      <c r="BV86" s="373" t="s">
        <v>419</v>
      </c>
      <c r="BW86" s="373" t="s">
        <v>419</v>
      </c>
      <c r="BX86" s="374" t="s">
        <v>419</v>
      </c>
    </row>
    <row r="87" spans="1:76" x14ac:dyDescent="0.25">
      <c r="A87" s="356" t="s">
        <v>227</v>
      </c>
      <c r="B87" s="378">
        <v>38.979999999999997</v>
      </c>
      <c r="C87" s="379">
        <v>38.380000000000003</v>
      </c>
      <c r="D87" s="379">
        <v>47.1</v>
      </c>
      <c r="E87" s="379">
        <v>35.200000000000003</v>
      </c>
      <c r="F87" s="379">
        <v>68.56</v>
      </c>
      <c r="G87" s="378">
        <v>32.409999999999997</v>
      </c>
      <c r="H87" s="379">
        <v>44.8</v>
      </c>
      <c r="I87" s="379">
        <v>40.94</v>
      </c>
      <c r="J87" s="379">
        <v>37.770000000000003</v>
      </c>
      <c r="K87" s="382">
        <v>36.65</v>
      </c>
      <c r="L87" s="379">
        <v>149.69999999999999</v>
      </c>
      <c r="M87" s="379">
        <v>173.16</v>
      </c>
      <c r="N87" s="379">
        <v>129.19</v>
      </c>
      <c r="O87" s="379">
        <v>154.5</v>
      </c>
      <c r="P87" s="379">
        <v>129.12</v>
      </c>
      <c r="Q87" s="378">
        <v>40.4</v>
      </c>
      <c r="R87" s="379">
        <v>55.7</v>
      </c>
      <c r="S87" s="379">
        <v>61</v>
      </c>
      <c r="T87" s="379">
        <v>64.3</v>
      </c>
      <c r="U87" s="382">
        <v>86.51</v>
      </c>
      <c r="V87" s="379">
        <v>48.96</v>
      </c>
      <c r="W87" s="379">
        <v>45.7</v>
      </c>
      <c r="X87" s="379">
        <v>50.5</v>
      </c>
      <c r="Y87" s="379">
        <v>43.8</v>
      </c>
      <c r="Z87" s="379">
        <v>41.6</v>
      </c>
      <c r="AA87" s="372" t="s">
        <v>419</v>
      </c>
      <c r="AB87" s="373" t="s">
        <v>419</v>
      </c>
      <c r="AC87" s="373" t="s">
        <v>419</v>
      </c>
      <c r="AD87" s="373" t="s">
        <v>419</v>
      </c>
      <c r="AE87" s="373" t="s">
        <v>419</v>
      </c>
      <c r="AF87" s="316" t="s">
        <v>419</v>
      </c>
      <c r="AG87" s="313" t="s">
        <v>419</v>
      </c>
      <c r="AH87" s="313" t="s">
        <v>419</v>
      </c>
      <c r="AI87" s="313" t="s">
        <v>419</v>
      </c>
      <c r="AJ87" s="317" t="s">
        <v>419</v>
      </c>
      <c r="AK87" s="373" t="s">
        <v>419</v>
      </c>
      <c r="AL87" s="373" t="s">
        <v>419</v>
      </c>
      <c r="AM87" s="373" t="s">
        <v>419</v>
      </c>
      <c r="AN87" s="373" t="s">
        <v>419</v>
      </c>
      <c r="AO87" s="373" t="s">
        <v>419</v>
      </c>
      <c r="AP87" s="378">
        <v>1846</v>
      </c>
      <c r="AQ87" s="379">
        <v>1697</v>
      </c>
      <c r="AR87" s="379">
        <v>2185.46</v>
      </c>
      <c r="AS87" s="379">
        <v>2593.81</v>
      </c>
      <c r="AT87" s="382">
        <v>2553.84</v>
      </c>
      <c r="AU87" s="373" t="s">
        <v>419</v>
      </c>
      <c r="AV87" s="373" t="s">
        <v>419</v>
      </c>
      <c r="AW87" s="373" t="s">
        <v>419</v>
      </c>
      <c r="AX87" s="373" t="s">
        <v>419</v>
      </c>
      <c r="AY87" s="373" t="s">
        <v>419</v>
      </c>
      <c r="AZ87" s="372" t="s">
        <v>419</v>
      </c>
      <c r="BA87" s="373" t="s">
        <v>419</v>
      </c>
      <c r="BB87" s="373" t="s">
        <v>419</v>
      </c>
      <c r="BC87" s="373" t="s">
        <v>419</v>
      </c>
      <c r="BD87" s="374" t="s">
        <v>419</v>
      </c>
      <c r="BE87" s="373" t="s">
        <v>419</v>
      </c>
      <c r="BF87" s="373" t="s">
        <v>419</v>
      </c>
      <c r="BG87" s="373" t="s">
        <v>419</v>
      </c>
      <c r="BH87" s="373" t="s">
        <v>419</v>
      </c>
      <c r="BI87" s="373" t="s">
        <v>419</v>
      </c>
      <c r="BJ87" s="372" t="s">
        <v>419</v>
      </c>
      <c r="BK87" s="373" t="s">
        <v>419</v>
      </c>
      <c r="BL87" s="373" t="s">
        <v>419</v>
      </c>
      <c r="BM87" s="373" t="s">
        <v>419</v>
      </c>
      <c r="BN87" s="374" t="s">
        <v>419</v>
      </c>
      <c r="BO87" s="380" t="s">
        <v>419</v>
      </c>
      <c r="BP87" s="380" t="s">
        <v>419</v>
      </c>
      <c r="BQ87" s="380" t="s">
        <v>419</v>
      </c>
      <c r="BR87" s="380" t="s">
        <v>419</v>
      </c>
      <c r="BS87" s="380" t="s">
        <v>419</v>
      </c>
      <c r="BT87" s="372" t="s">
        <v>419</v>
      </c>
      <c r="BU87" s="373" t="s">
        <v>419</v>
      </c>
      <c r="BV87" s="373" t="s">
        <v>419</v>
      </c>
      <c r="BW87" s="373" t="s">
        <v>419</v>
      </c>
      <c r="BX87" s="374" t="s">
        <v>419</v>
      </c>
    </row>
    <row r="88" spans="1:76" x14ac:dyDescent="0.25">
      <c r="A88" s="356" t="s">
        <v>228</v>
      </c>
      <c r="B88" s="378">
        <v>52.78</v>
      </c>
      <c r="C88" s="379">
        <v>48.4</v>
      </c>
      <c r="D88" s="379">
        <v>47.1</v>
      </c>
      <c r="E88" s="379">
        <v>60.4</v>
      </c>
      <c r="F88" s="379">
        <v>59.34</v>
      </c>
      <c r="G88" s="378">
        <v>32.24</v>
      </c>
      <c r="H88" s="379">
        <v>34.64</v>
      </c>
      <c r="I88" s="379">
        <v>37.28</v>
      </c>
      <c r="J88" s="379">
        <v>32.49</v>
      </c>
      <c r="K88" s="382">
        <v>27.18</v>
      </c>
      <c r="L88" s="379">
        <v>106.23</v>
      </c>
      <c r="M88" s="379">
        <v>119.64</v>
      </c>
      <c r="N88" s="379">
        <v>90.76</v>
      </c>
      <c r="O88" s="379">
        <v>135.5</v>
      </c>
      <c r="P88" s="379">
        <v>171.21</v>
      </c>
      <c r="Q88" s="378">
        <v>53.63</v>
      </c>
      <c r="R88" s="379">
        <v>49.8</v>
      </c>
      <c r="S88" s="379">
        <v>61</v>
      </c>
      <c r="T88" s="379">
        <v>74.599999999999994</v>
      </c>
      <c r="U88" s="382">
        <v>86.51</v>
      </c>
      <c r="V88" s="379">
        <v>65.150000000000006</v>
      </c>
      <c r="W88" s="379">
        <v>89</v>
      </c>
      <c r="X88" s="379">
        <v>51.2</v>
      </c>
      <c r="Y88" s="379">
        <v>76.2</v>
      </c>
      <c r="Z88" s="379">
        <v>51.2</v>
      </c>
      <c r="AA88" s="372" t="s">
        <v>419</v>
      </c>
      <c r="AB88" s="373" t="s">
        <v>419</v>
      </c>
      <c r="AC88" s="373" t="s">
        <v>419</v>
      </c>
      <c r="AD88" s="373" t="s">
        <v>419</v>
      </c>
      <c r="AE88" s="373" t="s">
        <v>419</v>
      </c>
      <c r="AF88" s="316" t="s">
        <v>419</v>
      </c>
      <c r="AG88" s="313" t="s">
        <v>419</v>
      </c>
      <c r="AH88" s="313" t="s">
        <v>419</v>
      </c>
      <c r="AI88" s="313" t="s">
        <v>419</v>
      </c>
      <c r="AJ88" s="317" t="s">
        <v>419</v>
      </c>
      <c r="AK88" s="373" t="s">
        <v>419</v>
      </c>
      <c r="AL88" s="373" t="s">
        <v>419</v>
      </c>
      <c r="AM88" s="373" t="s">
        <v>419</v>
      </c>
      <c r="AN88" s="373" t="s">
        <v>419</v>
      </c>
      <c r="AO88" s="373" t="s">
        <v>419</v>
      </c>
      <c r="AP88" s="372" t="s">
        <v>419</v>
      </c>
      <c r="AQ88" s="373" t="s">
        <v>419</v>
      </c>
      <c r="AR88" s="373" t="s">
        <v>419</v>
      </c>
      <c r="AS88" s="373" t="s">
        <v>419</v>
      </c>
      <c r="AT88" s="374" t="s">
        <v>419</v>
      </c>
      <c r="AU88" s="373" t="s">
        <v>419</v>
      </c>
      <c r="AV88" s="373" t="s">
        <v>419</v>
      </c>
      <c r="AW88" s="373" t="s">
        <v>419</v>
      </c>
      <c r="AX88" s="373" t="s">
        <v>419</v>
      </c>
      <c r="AY88" s="373" t="s">
        <v>419</v>
      </c>
      <c r="AZ88" s="372" t="s">
        <v>419</v>
      </c>
      <c r="BA88" s="373" t="s">
        <v>419</v>
      </c>
      <c r="BB88" s="373" t="s">
        <v>419</v>
      </c>
      <c r="BC88" s="373" t="s">
        <v>419</v>
      </c>
      <c r="BD88" s="374" t="s">
        <v>419</v>
      </c>
      <c r="BE88" s="373" t="s">
        <v>419</v>
      </c>
      <c r="BF88" s="373" t="s">
        <v>419</v>
      </c>
      <c r="BG88" s="373" t="s">
        <v>419</v>
      </c>
      <c r="BH88" s="373" t="s">
        <v>419</v>
      </c>
      <c r="BI88" s="373" t="s">
        <v>419</v>
      </c>
      <c r="BJ88" s="372" t="s">
        <v>419</v>
      </c>
      <c r="BK88" s="373" t="s">
        <v>419</v>
      </c>
      <c r="BL88" s="373" t="s">
        <v>419</v>
      </c>
      <c r="BM88" s="373" t="s">
        <v>419</v>
      </c>
      <c r="BN88" s="374" t="s">
        <v>419</v>
      </c>
      <c r="BO88" s="380" t="s">
        <v>419</v>
      </c>
      <c r="BP88" s="380" t="s">
        <v>419</v>
      </c>
      <c r="BQ88" s="380" t="s">
        <v>419</v>
      </c>
      <c r="BR88" s="380" t="s">
        <v>419</v>
      </c>
      <c r="BS88" s="380" t="s">
        <v>419</v>
      </c>
      <c r="BT88" s="372" t="s">
        <v>419</v>
      </c>
      <c r="BU88" s="373" t="s">
        <v>419</v>
      </c>
      <c r="BV88" s="373" t="s">
        <v>419</v>
      </c>
      <c r="BW88" s="373" t="s">
        <v>419</v>
      </c>
      <c r="BX88" s="374" t="s">
        <v>419</v>
      </c>
    </row>
    <row r="89" spans="1:76" x14ac:dyDescent="0.25">
      <c r="A89" s="356" t="s">
        <v>229</v>
      </c>
      <c r="B89" s="378">
        <v>40</v>
      </c>
      <c r="C89" s="379">
        <v>49</v>
      </c>
      <c r="D89" s="379">
        <v>47.1</v>
      </c>
      <c r="E89" s="379">
        <v>56.8</v>
      </c>
      <c r="F89" s="379">
        <v>61.38</v>
      </c>
      <c r="G89" s="378">
        <v>51.68</v>
      </c>
      <c r="H89" s="379">
        <v>57.83</v>
      </c>
      <c r="I89" s="379">
        <v>58.93</v>
      </c>
      <c r="J89" s="379">
        <v>58.17</v>
      </c>
      <c r="K89" s="382">
        <v>55.55</v>
      </c>
      <c r="L89" s="379">
        <v>174.55</v>
      </c>
      <c r="M89" s="379">
        <v>206.65</v>
      </c>
      <c r="N89" s="379">
        <v>200.79</v>
      </c>
      <c r="O89" s="379">
        <v>223.85</v>
      </c>
      <c r="P89" s="379">
        <v>209.32</v>
      </c>
      <c r="Q89" s="372" t="s">
        <v>419</v>
      </c>
      <c r="R89" s="373" t="s">
        <v>419</v>
      </c>
      <c r="S89" s="373" t="s">
        <v>419</v>
      </c>
      <c r="T89" s="373" t="s">
        <v>419</v>
      </c>
      <c r="U89" s="374" t="s">
        <v>419</v>
      </c>
      <c r="V89" s="379">
        <v>71.2</v>
      </c>
      <c r="W89" s="379">
        <v>82</v>
      </c>
      <c r="X89" s="379">
        <v>74.400000000000006</v>
      </c>
      <c r="Y89" s="379">
        <v>89.61</v>
      </c>
      <c r="Z89" s="379">
        <v>106.76</v>
      </c>
      <c r="AA89" s="372" t="s">
        <v>419</v>
      </c>
      <c r="AB89" s="373" t="s">
        <v>419</v>
      </c>
      <c r="AC89" s="373" t="s">
        <v>419</v>
      </c>
      <c r="AD89" s="373" t="s">
        <v>419</v>
      </c>
      <c r="AE89" s="373" t="s">
        <v>419</v>
      </c>
      <c r="AF89" s="316" t="s">
        <v>419</v>
      </c>
      <c r="AG89" s="313" t="s">
        <v>419</v>
      </c>
      <c r="AH89" s="313" t="s">
        <v>419</v>
      </c>
      <c r="AI89" s="313" t="s">
        <v>419</v>
      </c>
      <c r="AJ89" s="317" t="s">
        <v>419</v>
      </c>
      <c r="AK89" s="373" t="s">
        <v>419</v>
      </c>
      <c r="AL89" s="373" t="s">
        <v>419</v>
      </c>
      <c r="AM89" s="373" t="s">
        <v>419</v>
      </c>
      <c r="AN89" s="373" t="s">
        <v>419</v>
      </c>
      <c r="AO89" s="373" t="s">
        <v>419</v>
      </c>
      <c r="AP89" s="372">
        <v>1846</v>
      </c>
      <c r="AQ89" s="373">
        <v>1951</v>
      </c>
      <c r="AR89" s="373">
        <v>2185.46</v>
      </c>
      <c r="AS89" s="373">
        <v>2593.81</v>
      </c>
      <c r="AT89" s="374">
        <v>2553.84</v>
      </c>
      <c r="AU89" s="373" t="s">
        <v>419</v>
      </c>
      <c r="AV89" s="373" t="s">
        <v>419</v>
      </c>
      <c r="AW89" s="373" t="s">
        <v>419</v>
      </c>
      <c r="AX89" s="373" t="s">
        <v>419</v>
      </c>
      <c r="AY89" s="373" t="s">
        <v>419</v>
      </c>
      <c r="AZ89" s="372" t="s">
        <v>419</v>
      </c>
      <c r="BA89" s="373" t="s">
        <v>419</v>
      </c>
      <c r="BB89" s="373" t="s">
        <v>419</v>
      </c>
      <c r="BC89" s="373" t="s">
        <v>419</v>
      </c>
      <c r="BD89" s="374" t="s">
        <v>419</v>
      </c>
      <c r="BE89" s="373" t="s">
        <v>419</v>
      </c>
      <c r="BF89" s="373" t="s">
        <v>419</v>
      </c>
      <c r="BG89" s="373" t="s">
        <v>419</v>
      </c>
      <c r="BH89" s="373" t="s">
        <v>419</v>
      </c>
      <c r="BI89" s="373" t="s">
        <v>419</v>
      </c>
      <c r="BJ89" s="372" t="s">
        <v>419</v>
      </c>
      <c r="BK89" s="373" t="s">
        <v>419</v>
      </c>
      <c r="BL89" s="373" t="s">
        <v>419</v>
      </c>
      <c r="BM89" s="373" t="s">
        <v>419</v>
      </c>
      <c r="BN89" s="374" t="s">
        <v>419</v>
      </c>
      <c r="BO89" s="380" t="s">
        <v>419</v>
      </c>
      <c r="BP89" s="380" t="s">
        <v>419</v>
      </c>
      <c r="BQ89" s="380" t="s">
        <v>419</v>
      </c>
      <c r="BR89" s="380" t="s">
        <v>419</v>
      </c>
      <c r="BS89" s="380" t="s">
        <v>419</v>
      </c>
      <c r="BT89" s="372" t="s">
        <v>419</v>
      </c>
      <c r="BU89" s="373" t="s">
        <v>419</v>
      </c>
      <c r="BV89" s="373" t="s">
        <v>419</v>
      </c>
      <c r="BW89" s="373" t="s">
        <v>419</v>
      </c>
      <c r="BX89" s="374" t="s">
        <v>419</v>
      </c>
    </row>
    <row r="90" spans="1:76" x14ac:dyDescent="0.25">
      <c r="A90" s="356" t="s">
        <v>230</v>
      </c>
      <c r="B90" s="378">
        <v>34.4</v>
      </c>
      <c r="C90" s="379">
        <v>34.4</v>
      </c>
      <c r="D90" s="379">
        <v>35.200000000000003</v>
      </c>
      <c r="E90" s="379">
        <v>50.12</v>
      </c>
      <c r="F90" s="379">
        <v>68.56</v>
      </c>
      <c r="G90" s="378">
        <v>34.69</v>
      </c>
      <c r="H90" s="379">
        <v>46.23</v>
      </c>
      <c r="I90" s="379">
        <v>32.340000000000003</v>
      </c>
      <c r="J90" s="379">
        <v>40.51</v>
      </c>
      <c r="K90" s="382">
        <v>38.89</v>
      </c>
      <c r="L90" s="379">
        <v>142.06</v>
      </c>
      <c r="M90" s="379">
        <v>186.47</v>
      </c>
      <c r="N90" s="379">
        <v>119.96</v>
      </c>
      <c r="O90" s="379">
        <v>162.88</v>
      </c>
      <c r="P90" s="379">
        <v>147.5</v>
      </c>
      <c r="Q90" s="378">
        <v>40.4</v>
      </c>
      <c r="R90" s="379">
        <v>49.2</v>
      </c>
      <c r="S90" s="379">
        <v>61</v>
      </c>
      <c r="T90" s="379">
        <v>65.599999999999994</v>
      </c>
      <c r="U90" s="382">
        <v>86.51</v>
      </c>
      <c r="V90" s="379">
        <v>43.54</v>
      </c>
      <c r="W90" s="379">
        <v>43.7</v>
      </c>
      <c r="X90" s="379">
        <v>40.799999999999997</v>
      </c>
      <c r="Y90" s="379">
        <v>43</v>
      </c>
      <c r="Z90" s="379">
        <v>40.799999999999997</v>
      </c>
      <c r="AA90" s="372" t="s">
        <v>419</v>
      </c>
      <c r="AB90" s="373" t="s">
        <v>419</v>
      </c>
      <c r="AC90" s="373" t="s">
        <v>419</v>
      </c>
      <c r="AD90" s="373" t="s">
        <v>419</v>
      </c>
      <c r="AE90" s="373" t="s">
        <v>419</v>
      </c>
      <c r="AF90" s="316" t="s">
        <v>419</v>
      </c>
      <c r="AG90" s="313" t="s">
        <v>419</v>
      </c>
      <c r="AH90" s="313" t="s">
        <v>419</v>
      </c>
      <c r="AI90" s="313" t="s">
        <v>419</v>
      </c>
      <c r="AJ90" s="317" t="s">
        <v>419</v>
      </c>
      <c r="AK90" s="373" t="s">
        <v>419</v>
      </c>
      <c r="AL90" s="373" t="s">
        <v>419</v>
      </c>
      <c r="AM90" s="373" t="s">
        <v>419</v>
      </c>
      <c r="AN90" s="373" t="s">
        <v>419</v>
      </c>
      <c r="AO90" s="373" t="s">
        <v>419</v>
      </c>
      <c r="AP90" s="372" t="s">
        <v>419</v>
      </c>
      <c r="AQ90" s="373" t="s">
        <v>419</v>
      </c>
      <c r="AR90" s="373" t="s">
        <v>419</v>
      </c>
      <c r="AS90" s="373" t="s">
        <v>419</v>
      </c>
      <c r="AT90" s="374" t="s">
        <v>419</v>
      </c>
      <c r="AU90" s="373" t="s">
        <v>419</v>
      </c>
      <c r="AV90" s="373" t="s">
        <v>419</v>
      </c>
      <c r="AW90" s="373" t="s">
        <v>419</v>
      </c>
      <c r="AX90" s="373" t="s">
        <v>419</v>
      </c>
      <c r="AY90" s="373" t="s">
        <v>419</v>
      </c>
      <c r="AZ90" s="372" t="s">
        <v>419</v>
      </c>
      <c r="BA90" s="373" t="s">
        <v>419</v>
      </c>
      <c r="BB90" s="373" t="s">
        <v>419</v>
      </c>
      <c r="BC90" s="373" t="s">
        <v>419</v>
      </c>
      <c r="BD90" s="374" t="s">
        <v>419</v>
      </c>
      <c r="BE90" s="373" t="s">
        <v>419</v>
      </c>
      <c r="BF90" s="373" t="s">
        <v>419</v>
      </c>
      <c r="BG90" s="373" t="s">
        <v>419</v>
      </c>
      <c r="BH90" s="373" t="s">
        <v>419</v>
      </c>
      <c r="BI90" s="373" t="s">
        <v>419</v>
      </c>
      <c r="BJ90" s="372" t="s">
        <v>419</v>
      </c>
      <c r="BK90" s="373" t="s">
        <v>419</v>
      </c>
      <c r="BL90" s="373" t="s">
        <v>419</v>
      </c>
      <c r="BM90" s="373" t="s">
        <v>419</v>
      </c>
      <c r="BN90" s="374" t="s">
        <v>419</v>
      </c>
      <c r="BO90" s="380" t="s">
        <v>419</v>
      </c>
      <c r="BP90" s="380" t="s">
        <v>419</v>
      </c>
      <c r="BQ90" s="380" t="s">
        <v>419</v>
      </c>
      <c r="BR90" s="380" t="s">
        <v>419</v>
      </c>
      <c r="BS90" s="380" t="s">
        <v>419</v>
      </c>
      <c r="BT90" s="372" t="s">
        <v>419</v>
      </c>
      <c r="BU90" s="373" t="s">
        <v>419</v>
      </c>
      <c r="BV90" s="373" t="s">
        <v>419</v>
      </c>
      <c r="BW90" s="373" t="s">
        <v>419</v>
      </c>
      <c r="BX90" s="374" t="s">
        <v>419</v>
      </c>
    </row>
    <row r="91" spans="1:76" x14ac:dyDescent="0.25">
      <c r="A91" s="356" t="s">
        <v>231</v>
      </c>
      <c r="B91" s="378">
        <v>45.11</v>
      </c>
      <c r="C91" s="379">
        <v>41.35</v>
      </c>
      <c r="D91" s="379">
        <v>66.53</v>
      </c>
      <c r="E91" s="379">
        <v>44.38</v>
      </c>
      <c r="F91" s="379">
        <v>59.11</v>
      </c>
      <c r="G91" s="378">
        <v>49.35</v>
      </c>
      <c r="H91" s="379">
        <v>55.45</v>
      </c>
      <c r="I91" s="379">
        <v>50.66</v>
      </c>
      <c r="J91" s="379">
        <v>53.63</v>
      </c>
      <c r="K91" s="382">
        <v>55.91</v>
      </c>
      <c r="L91" s="379">
        <v>195.04</v>
      </c>
      <c r="M91" s="379">
        <v>213.47</v>
      </c>
      <c r="N91" s="379">
        <v>185.56</v>
      </c>
      <c r="O91" s="379">
        <v>211.53</v>
      </c>
      <c r="P91" s="379">
        <v>212.8</v>
      </c>
      <c r="Q91" s="378">
        <v>43.2</v>
      </c>
      <c r="R91" s="379">
        <v>72</v>
      </c>
      <c r="S91" s="379">
        <v>61</v>
      </c>
      <c r="T91" s="379">
        <v>61</v>
      </c>
      <c r="U91" s="382">
        <v>86.51</v>
      </c>
      <c r="V91" s="379">
        <v>54.4</v>
      </c>
      <c r="W91" s="379">
        <v>57.2</v>
      </c>
      <c r="X91" s="379">
        <v>56.8</v>
      </c>
      <c r="Y91" s="379">
        <v>61.4</v>
      </c>
      <c r="Z91" s="379">
        <v>80.17</v>
      </c>
      <c r="AA91" s="372" t="s">
        <v>419</v>
      </c>
      <c r="AB91" s="373" t="s">
        <v>419</v>
      </c>
      <c r="AC91" s="373" t="s">
        <v>419</v>
      </c>
      <c r="AD91" s="373" t="s">
        <v>419</v>
      </c>
      <c r="AE91" s="373" t="s">
        <v>419</v>
      </c>
      <c r="AF91" s="393">
        <v>64.5</v>
      </c>
      <c r="AG91" s="384">
        <v>71</v>
      </c>
      <c r="AH91" s="384">
        <v>94</v>
      </c>
      <c r="AI91" s="384">
        <v>81.83</v>
      </c>
      <c r="AJ91" s="388">
        <v>88.21</v>
      </c>
      <c r="AK91" s="373" t="s">
        <v>419</v>
      </c>
      <c r="AL91" s="373" t="s">
        <v>419</v>
      </c>
      <c r="AM91" s="373" t="s">
        <v>419</v>
      </c>
      <c r="AN91" s="373" t="s">
        <v>419</v>
      </c>
      <c r="AO91" s="373" t="s">
        <v>419</v>
      </c>
      <c r="AP91" s="372" t="s">
        <v>419</v>
      </c>
      <c r="AQ91" s="373" t="s">
        <v>419</v>
      </c>
      <c r="AR91" s="373" t="s">
        <v>419</v>
      </c>
      <c r="AS91" s="373" t="s">
        <v>419</v>
      </c>
      <c r="AT91" s="374" t="s">
        <v>419</v>
      </c>
      <c r="AU91" s="373" t="s">
        <v>419</v>
      </c>
      <c r="AV91" s="373" t="s">
        <v>419</v>
      </c>
      <c r="AW91" s="373" t="s">
        <v>419</v>
      </c>
      <c r="AX91" s="373" t="s">
        <v>419</v>
      </c>
      <c r="AY91" s="373" t="s">
        <v>419</v>
      </c>
      <c r="AZ91" s="372" t="s">
        <v>419</v>
      </c>
      <c r="BA91" s="373" t="s">
        <v>419</v>
      </c>
      <c r="BB91" s="373" t="s">
        <v>419</v>
      </c>
      <c r="BC91" s="373" t="s">
        <v>419</v>
      </c>
      <c r="BD91" s="374" t="s">
        <v>419</v>
      </c>
      <c r="BE91" s="373" t="s">
        <v>419</v>
      </c>
      <c r="BF91" s="373" t="s">
        <v>419</v>
      </c>
      <c r="BG91" s="373" t="s">
        <v>419</v>
      </c>
      <c r="BH91" s="373" t="s">
        <v>419</v>
      </c>
      <c r="BI91" s="373" t="s">
        <v>419</v>
      </c>
      <c r="BJ91" s="372" t="s">
        <v>419</v>
      </c>
      <c r="BK91" s="373" t="s">
        <v>419</v>
      </c>
      <c r="BL91" s="373" t="s">
        <v>419</v>
      </c>
      <c r="BM91" s="373" t="s">
        <v>419</v>
      </c>
      <c r="BN91" s="374" t="s">
        <v>419</v>
      </c>
      <c r="BO91" s="380" t="s">
        <v>419</v>
      </c>
      <c r="BP91" s="380" t="s">
        <v>419</v>
      </c>
      <c r="BQ91" s="380" t="s">
        <v>419</v>
      </c>
      <c r="BR91" s="380" t="s">
        <v>419</v>
      </c>
      <c r="BS91" s="380" t="s">
        <v>419</v>
      </c>
      <c r="BT91" s="372" t="s">
        <v>419</v>
      </c>
      <c r="BU91" s="373" t="s">
        <v>419</v>
      </c>
      <c r="BV91" s="373" t="s">
        <v>419</v>
      </c>
      <c r="BW91" s="373" t="s">
        <v>419</v>
      </c>
      <c r="BX91" s="374" t="s">
        <v>419</v>
      </c>
    </row>
    <row r="92" spans="1:76" x14ac:dyDescent="0.25">
      <c r="A92" s="356" t="s">
        <v>232</v>
      </c>
      <c r="B92" s="378">
        <v>69.2</v>
      </c>
      <c r="C92" s="379">
        <v>49.15</v>
      </c>
      <c r="D92" s="379">
        <v>54.89</v>
      </c>
      <c r="E92" s="379">
        <v>76.069999999999993</v>
      </c>
      <c r="F92" s="379">
        <v>72.849999999999994</v>
      </c>
      <c r="G92" s="378">
        <v>31.26</v>
      </c>
      <c r="H92" s="379">
        <v>32.090000000000003</v>
      </c>
      <c r="I92" s="379">
        <v>27.24</v>
      </c>
      <c r="J92" s="379">
        <v>46.42</v>
      </c>
      <c r="K92" s="382">
        <v>39.25</v>
      </c>
      <c r="L92" s="379">
        <v>160.85</v>
      </c>
      <c r="M92" s="379">
        <v>103.4</v>
      </c>
      <c r="N92" s="379">
        <v>107.44</v>
      </c>
      <c r="O92" s="379">
        <v>160.19999999999999</v>
      </c>
      <c r="P92" s="379">
        <v>143.80000000000001</v>
      </c>
      <c r="Q92" s="378">
        <v>95.71</v>
      </c>
      <c r="R92" s="379">
        <v>59.3</v>
      </c>
      <c r="S92" s="379">
        <v>89.93</v>
      </c>
      <c r="T92" s="379">
        <v>95.64</v>
      </c>
      <c r="U92" s="382">
        <v>102.46</v>
      </c>
      <c r="V92" s="379">
        <v>87.5</v>
      </c>
      <c r="W92" s="379">
        <v>39.200000000000003</v>
      </c>
      <c r="X92" s="379">
        <v>42.4</v>
      </c>
      <c r="Y92" s="379">
        <v>96.51</v>
      </c>
      <c r="Z92" s="379">
        <v>80.14</v>
      </c>
      <c r="AA92" s="378">
        <v>14.19</v>
      </c>
      <c r="AB92" s="379">
        <v>16.3</v>
      </c>
      <c r="AC92" s="379">
        <v>18.899999999999999</v>
      </c>
      <c r="AD92" s="379">
        <v>31.94</v>
      </c>
      <c r="AE92" s="379">
        <v>20.38</v>
      </c>
      <c r="AF92" s="316" t="s">
        <v>419</v>
      </c>
      <c r="AG92" s="313" t="s">
        <v>419</v>
      </c>
      <c r="AH92" s="313" t="s">
        <v>419</v>
      </c>
      <c r="AI92" s="313" t="s">
        <v>419</v>
      </c>
      <c r="AJ92" s="317" t="s">
        <v>419</v>
      </c>
      <c r="AK92" s="379">
        <v>2558.59</v>
      </c>
      <c r="AL92" s="379">
        <v>1497.5</v>
      </c>
      <c r="AM92" s="379">
        <v>1641.93</v>
      </c>
      <c r="AN92" s="379">
        <v>2763.85</v>
      </c>
      <c r="AO92" s="379">
        <v>2817.59</v>
      </c>
      <c r="AP92" s="378">
        <v>2152.31</v>
      </c>
      <c r="AQ92" s="379">
        <v>1737.95</v>
      </c>
      <c r="AR92" s="379">
        <v>2078.6</v>
      </c>
      <c r="AS92" s="379">
        <v>2603.9499999999998</v>
      </c>
      <c r="AT92" s="382">
        <v>2558.06</v>
      </c>
      <c r="AU92" s="379">
        <v>1520</v>
      </c>
      <c r="AV92" s="379">
        <v>2398</v>
      </c>
      <c r="AW92" s="379">
        <v>1520</v>
      </c>
      <c r="AX92" s="379">
        <v>2058.5</v>
      </c>
      <c r="AY92" s="379">
        <v>2300</v>
      </c>
      <c r="AZ92" s="372" t="s">
        <v>419</v>
      </c>
      <c r="BA92" s="373" t="s">
        <v>419</v>
      </c>
      <c r="BB92" s="373" t="s">
        <v>419</v>
      </c>
      <c r="BC92" s="373" t="s">
        <v>419</v>
      </c>
      <c r="BD92" s="374" t="s">
        <v>419</v>
      </c>
      <c r="BE92" s="373" t="s">
        <v>419</v>
      </c>
      <c r="BF92" s="373" t="s">
        <v>419</v>
      </c>
      <c r="BG92" s="373" t="s">
        <v>419</v>
      </c>
      <c r="BH92" s="373" t="s">
        <v>419</v>
      </c>
      <c r="BI92" s="373" t="s">
        <v>419</v>
      </c>
      <c r="BJ92" s="372" t="s">
        <v>419</v>
      </c>
      <c r="BK92" s="373" t="s">
        <v>419</v>
      </c>
      <c r="BL92" s="373" t="s">
        <v>419</v>
      </c>
      <c r="BM92" s="373" t="s">
        <v>419</v>
      </c>
      <c r="BN92" s="374" t="s">
        <v>419</v>
      </c>
      <c r="BO92" s="380" t="s">
        <v>419</v>
      </c>
      <c r="BP92" s="380" t="s">
        <v>419</v>
      </c>
      <c r="BQ92" s="380" t="s">
        <v>419</v>
      </c>
      <c r="BR92" s="380" t="s">
        <v>419</v>
      </c>
      <c r="BS92" s="380" t="s">
        <v>419</v>
      </c>
      <c r="BT92" s="372" t="s">
        <v>419</v>
      </c>
      <c r="BU92" s="373" t="s">
        <v>419</v>
      </c>
      <c r="BV92" s="373" t="s">
        <v>419</v>
      </c>
      <c r="BW92" s="373" t="s">
        <v>419</v>
      </c>
      <c r="BX92" s="374" t="s">
        <v>419</v>
      </c>
    </row>
    <row r="93" spans="1:76" x14ac:dyDescent="0.25">
      <c r="A93" s="356" t="s">
        <v>233</v>
      </c>
      <c r="B93" s="378">
        <v>35.549999999999997</v>
      </c>
      <c r="C93" s="379">
        <v>47.5</v>
      </c>
      <c r="D93" s="379">
        <v>51.61</v>
      </c>
      <c r="E93" s="379">
        <v>57.7</v>
      </c>
      <c r="F93" s="379">
        <v>43.46</v>
      </c>
      <c r="G93" s="378">
        <v>27.38</v>
      </c>
      <c r="H93" s="379">
        <v>37.53</v>
      </c>
      <c r="I93" s="379">
        <v>34.46</v>
      </c>
      <c r="J93" s="379">
        <v>36.450000000000003</v>
      </c>
      <c r="K93" s="382">
        <v>36.24</v>
      </c>
      <c r="L93" s="379">
        <v>133.97</v>
      </c>
      <c r="M93" s="379">
        <v>115.6</v>
      </c>
      <c r="N93" s="379">
        <v>106.97</v>
      </c>
      <c r="O93" s="379">
        <v>149.19999999999999</v>
      </c>
      <c r="P93" s="379">
        <v>199.68</v>
      </c>
      <c r="Q93" s="378">
        <v>53.63</v>
      </c>
      <c r="R93" s="379">
        <v>56.8</v>
      </c>
      <c r="S93" s="379">
        <v>61</v>
      </c>
      <c r="T93" s="379">
        <v>77.2</v>
      </c>
      <c r="U93" s="382">
        <v>86.51</v>
      </c>
      <c r="V93" s="379">
        <v>52</v>
      </c>
      <c r="W93" s="379">
        <v>90.7</v>
      </c>
      <c r="X93" s="379">
        <v>53.6</v>
      </c>
      <c r="Y93" s="379">
        <v>62.6</v>
      </c>
      <c r="Z93" s="379">
        <v>78.650000000000006</v>
      </c>
      <c r="AA93" s="372" t="s">
        <v>419</v>
      </c>
      <c r="AB93" s="373" t="s">
        <v>419</v>
      </c>
      <c r="AC93" s="373" t="s">
        <v>419</v>
      </c>
      <c r="AD93" s="373" t="s">
        <v>419</v>
      </c>
      <c r="AE93" s="373" t="s">
        <v>419</v>
      </c>
      <c r="AF93" s="316" t="s">
        <v>419</v>
      </c>
      <c r="AG93" s="313" t="s">
        <v>419</v>
      </c>
      <c r="AH93" s="313" t="s">
        <v>419</v>
      </c>
      <c r="AI93" s="313" t="s">
        <v>419</v>
      </c>
      <c r="AJ93" s="317" t="s">
        <v>419</v>
      </c>
      <c r="AK93" s="373">
        <v>1925.29</v>
      </c>
      <c r="AL93" s="373">
        <v>1411</v>
      </c>
      <c r="AM93" s="373">
        <v>1362</v>
      </c>
      <c r="AN93" s="373">
        <v>2053</v>
      </c>
      <c r="AO93" s="373">
        <v>2614.17</v>
      </c>
      <c r="AP93" s="378">
        <v>2005.19</v>
      </c>
      <c r="AQ93" s="379">
        <v>1903</v>
      </c>
      <c r="AR93" s="379">
        <v>2185.46</v>
      </c>
      <c r="AS93" s="379">
        <v>2593.81</v>
      </c>
      <c r="AT93" s="382">
        <v>2553.84</v>
      </c>
      <c r="AU93" s="373" t="s">
        <v>419</v>
      </c>
      <c r="AV93" s="373" t="s">
        <v>419</v>
      </c>
      <c r="AW93" s="373" t="s">
        <v>419</v>
      </c>
      <c r="AX93" s="373" t="s">
        <v>419</v>
      </c>
      <c r="AY93" s="373" t="s">
        <v>419</v>
      </c>
      <c r="AZ93" s="372" t="s">
        <v>419</v>
      </c>
      <c r="BA93" s="373" t="s">
        <v>419</v>
      </c>
      <c r="BB93" s="373" t="s">
        <v>419</v>
      </c>
      <c r="BC93" s="373" t="s">
        <v>419</v>
      </c>
      <c r="BD93" s="374" t="s">
        <v>419</v>
      </c>
      <c r="BE93" s="373" t="s">
        <v>419</v>
      </c>
      <c r="BF93" s="373" t="s">
        <v>419</v>
      </c>
      <c r="BG93" s="373" t="s">
        <v>419</v>
      </c>
      <c r="BH93" s="373" t="s">
        <v>419</v>
      </c>
      <c r="BI93" s="373" t="s">
        <v>419</v>
      </c>
      <c r="BJ93" s="372" t="s">
        <v>419</v>
      </c>
      <c r="BK93" s="373" t="s">
        <v>419</v>
      </c>
      <c r="BL93" s="373" t="s">
        <v>419</v>
      </c>
      <c r="BM93" s="373" t="s">
        <v>419</v>
      </c>
      <c r="BN93" s="374" t="s">
        <v>419</v>
      </c>
      <c r="BO93" s="380" t="s">
        <v>419</v>
      </c>
      <c r="BP93" s="380" t="s">
        <v>419</v>
      </c>
      <c r="BQ93" s="380" t="s">
        <v>419</v>
      </c>
      <c r="BR93" s="380" t="s">
        <v>419</v>
      </c>
      <c r="BS93" s="380" t="s">
        <v>419</v>
      </c>
      <c r="BT93" s="372" t="s">
        <v>419</v>
      </c>
      <c r="BU93" s="373" t="s">
        <v>419</v>
      </c>
      <c r="BV93" s="373" t="s">
        <v>419</v>
      </c>
      <c r="BW93" s="373" t="s">
        <v>419</v>
      </c>
      <c r="BX93" s="374" t="s">
        <v>419</v>
      </c>
    </row>
    <row r="94" spans="1:76" x14ac:dyDescent="0.25">
      <c r="A94" s="356" t="s">
        <v>234</v>
      </c>
      <c r="B94" s="378">
        <v>42.14</v>
      </c>
      <c r="C94" s="379">
        <v>48.98</v>
      </c>
      <c r="D94" s="379">
        <v>43.35</v>
      </c>
      <c r="E94" s="379">
        <v>40.33</v>
      </c>
      <c r="F94" s="379">
        <v>63.1</v>
      </c>
      <c r="G94" s="378">
        <v>50.4</v>
      </c>
      <c r="H94" s="379">
        <v>54.84</v>
      </c>
      <c r="I94" s="379">
        <v>57.5</v>
      </c>
      <c r="J94" s="379">
        <v>47.93</v>
      </c>
      <c r="K94" s="382">
        <v>50.69</v>
      </c>
      <c r="L94" s="379">
        <v>193.72</v>
      </c>
      <c r="M94" s="379">
        <v>202.72</v>
      </c>
      <c r="N94" s="379">
        <v>201.3</v>
      </c>
      <c r="O94" s="379">
        <v>196.89</v>
      </c>
      <c r="P94" s="379">
        <v>187.85</v>
      </c>
      <c r="Q94" s="378">
        <v>52.5</v>
      </c>
      <c r="R94" s="379">
        <v>70.900000000000006</v>
      </c>
      <c r="S94" s="379">
        <v>61</v>
      </c>
      <c r="T94" s="379">
        <v>76.5</v>
      </c>
      <c r="U94" s="382">
        <v>86.51</v>
      </c>
      <c r="V94" s="379">
        <v>57.36</v>
      </c>
      <c r="W94" s="379">
        <v>57.2</v>
      </c>
      <c r="X94" s="379">
        <v>50.5</v>
      </c>
      <c r="Y94" s="379">
        <v>111.7</v>
      </c>
      <c r="Z94" s="379">
        <v>58.74</v>
      </c>
      <c r="AA94" s="372" t="s">
        <v>419</v>
      </c>
      <c r="AB94" s="373" t="s">
        <v>419</v>
      </c>
      <c r="AC94" s="373" t="s">
        <v>419</v>
      </c>
      <c r="AD94" s="373" t="s">
        <v>419</v>
      </c>
      <c r="AE94" s="373" t="s">
        <v>419</v>
      </c>
      <c r="AF94" s="393">
        <v>64.5</v>
      </c>
      <c r="AG94" s="384">
        <v>71</v>
      </c>
      <c r="AH94" s="384">
        <v>94</v>
      </c>
      <c r="AI94" s="384">
        <v>81.83</v>
      </c>
      <c r="AJ94" s="388">
        <v>88.21</v>
      </c>
      <c r="AK94" s="379">
        <v>1925.29</v>
      </c>
      <c r="AL94" s="379">
        <v>1411</v>
      </c>
      <c r="AM94" s="379">
        <v>1362</v>
      </c>
      <c r="AN94" s="379">
        <v>2140</v>
      </c>
      <c r="AO94" s="379">
        <v>2614.17</v>
      </c>
      <c r="AP94" s="378">
        <v>1846</v>
      </c>
      <c r="AQ94" s="379">
        <v>2143</v>
      </c>
      <c r="AR94" s="379">
        <v>2185.46</v>
      </c>
      <c r="AS94" s="379">
        <v>2593.81</v>
      </c>
      <c r="AT94" s="382">
        <v>2553.84</v>
      </c>
      <c r="AU94" s="373">
        <v>1355.28</v>
      </c>
      <c r="AV94" s="373">
        <v>2398</v>
      </c>
      <c r="AW94" s="373">
        <v>1520</v>
      </c>
      <c r="AX94" s="373">
        <v>2058.5</v>
      </c>
      <c r="AY94" s="373">
        <v>2300</v>
      </c>
      <c r="AZ94" s="372" t="s">
        <v>419</v>
      </c>
      <c r="BA94" s="373" t="s">
        <v>419</v>
      </c>
      <c r="BB94" s="373" t="s">
        <v>419</v>
      </c>
      <c r="BC94" s="373" t="s">
        <v>419</v>
      </c>
      <c r="BD94" s="374" t="s">
        <v>419</v>
      </c>
      <c r="BE94" s="373" t="s">
        <v>419</v>
      </c>
      <c r="BF94" s="373" t="s">
        <v>419</v>
      </c>
      <c r="BG94" s="373" t="s">
        <v>419</v>
      </c>
      <c r="BH94" s="373" t="s">
        <v>419</v>
      </c>
      <c r="BI94" s="373" t="s">
        <v>419</v>
      </c>
      <c r="BJ94" s="372" t="s">
        <v>419</v>
      </c>
      <c r="BK94" s="373" t="s">
        <v>419</v>
      </c>
      <c r="BL94" s="373" t="s">
        <v>419</v>
      </c>
      <c r="BM94" s="373" t="s">
        <v>419</v>
      </c>
      <c r="BN94" s="374" t="s">
        <v>419</v>
      </c>
      <c r="BO94" s="380" t="s">
        <v>419</v>
      </c>
      <c r="BP94" s="380" t="s">
        <v>419</v>
      </c>
      <c r="BQ94" s="380" t="s">
        <v>419</v>
      </c>
      <c r="BR94" s="380" t="s">
        <v>419</v>
      </c>
      <c r="BS94" s="380" t="s">
        <v>419</v>
      </c>
      <c r="BT94" s="372" t="s">
        <v>419</v>
      </c>
      <c r="BU94" s="373" t="s">
        <v>419</v>
      </c>
      <c r="BV94" s="373" t="s">
        <v>419</v>
      </c>
      <c r="BW94" s="373" t="s">
        <v>419</v>
      </c>
      <c r="BX94" s="374" t="s">
        <v>419</v>
      </c>
    </row>
    <row r="95" spans="1:76" x14ac:dyDescent="0.25">
      <c r="A95" s="356" t="s">
        <v>235</v>
      </c>
      <c r="B95" s="378">
        <v>66.95</v>
      </c>
      <c r="C95" s="379">
        <v>71.39</v>
      </c>
      <c r="D95" s="379">
        <v>69.14</v>
      </c>
      <c r="E95" s="379">
        <v>61.55</v>
      </c>
      <c r="F95" s="379">
        <v>70.8</v>
      </c>
      <c r="G95" s="378">
        <v>27.84</v>
      </c>
      <c r="H95" s="379">
        <v>40.31</v>
      </c>
      <c r="I95" s="379">
        <v>30.97</v>
      </c>
      <c r="J95" s="379">
        <v>37.15</v>
      </c>
      <c r="K95" s="382">
        <v>37.340000000000003</v>
      </c>
      <c r="L95" s="379">
        <v>143.94999999999999</v>
      </c>
      <c r="M95" s="379">
        <v>90</v>
      </c>
      <c r="N95" s="379">
        <v>93</v>
      </c>
      <c r="O95" s="379">
        <v>179.1</v>
      </c>
      <c r="P95" s="379">
        <v>171.21</v>
      </c>
      <c r="Q95" s="378">
        <v>53.63</v>
      </c>
      <c r="R95" s="379">
        <v>53.5</v>
      </c>
      <c r="S95" s="379">
        <v>61</v>
      </c>
      <c r="T95" s="379">
        <v>85.1</v>
      </c>
      <c r="U95" s="382">
        <v>116.43</v>
      </c>
      <c r="V95" s="379">
        <v>92.56</v>
      </c>
      <c r="W95" s="379">
        <v>89.55</v>
      </c>
      <c r="X95" s="379">
        <v>54.2</v>
      </c>
      <c r="Y95" s="379">
        <v>118.3</v>
      </c>
      <c r="Z95" s="379">
        <v>108.14</v>
      </c>
      <c r="AA95" s="378">
        <v>14.19</v>
      </c>
      <c r="AB95" s="379">
        <v>16.3</v>
      </c>
      <c r="AC95" s="379">
        <v>18.899999999999999</v>
      </c>
      <c r="AD95" s="379">
        <v>31.94</v>
      </c>
      <c r="AE95" s="379">
        <v>20.38</v>
      </c>
      <c r="AF95" s="316" t="s">
        <v>419</v>
      </c>
      <c r="AG95" s="313" t="s">
        <v>419</v>
      </c>
      <c r="AH95" s="313" t="s">
        <v>419</v>
      </c>
      <c r="AI95" s="313" t="s">
        <v>419</v>
      </c>
      <c r="AJ95" s="317" t="s">
        <v>419</v>
      </c>
      <c r="AK95" s="379">
        <v>2176.09</v>
      </c>
      <c r="AL95" s="379">
        <v>1620</v>
      </c>
      <c r="AM95" s="379">
        <v>1529.2</v>
      </c>
      <c r="AN95" s="379">
        <v>2328.4</v>
      </c>
      <c r="AO95" s="379">
        <v>1755.31</v>
      </c>
      <c r="AP95" s="378">
        <v>2176.23</v>
      </c>
      <c r="AQ95" s="379">
        <v>2551.67</v>
      </c>
      <c r="AR95" s="379">
        <v>2376.14</v>
      </c>
      <c r="AS95" s="379">
        <v>2593.81</v>
      </c>
      <c r="AT95" s="382">
        <v>2553.84</v>
      </c>
      <c r="AU95" s="373" t="s">
        <v>419</v>
      </c>
      <c r="AV95" s="373" t="s">
        <v>419</v>
      </c>
      <c r="AW95" s="373" t="s">
        <v>419</v>
      </c>
      <c r="AX95" s="373" t="s">
        <v>419</v>
      </c>
      <c r="AY95" s="373" t="s">
        <v>419</v>
      </c>
      <c r="AZ95" s="372" t="s">
        <v>419</v>
      </c>
      <c r="BA95" s="373" t="s">
        <v>419</v>
      </c>
      <c r="BB95" s="373" t="s">
        <v>419</v>
      </c>
      <c r="BC95" s="373" t="s">
        <v>419</v>
      </c>
      <c r="BD95" s="374" t="s">
        <v>419</v>
      </c>
      <c r="BE95" s="373" t="s">
        <v>419</v>
      </c>
      <c r="BF95" s="373" t="s">
        <v>419</v>
      </c>
      <c r="BG95" s="373" t="s">
        <v>419</v>
      </c>
      <c r="BH95" s="373" t="s">
        <v>419</v>
      </c>
      <c r="BI95" s="373" t="s">
        <v>419</v>
      </c>
      <c r="BJ95" s="372" t="s">
        <v>419</v>
      </c>
      <c r="BK95" s="373" t="s">
        <v>419</v>
      </c>
      <c r="BL95" s="373" t="s">
        <v>419</v>
      </c>
      <c r="BM95" s="373" t="s">
        <v>419</v>
      </c>
      <c r="BN95" s="374" t="s">
        <v>419</v>
      </c>
      <c r="BO95" s="380" t="s">
        <v>419</v>
      </c>
      <c r="BP95" s="380" t="s">
        <v>419</v>
      </c>
      <c r="BQ95" s="380" t="s">
        <v>419</v>
      </c>
      <c r="BR95" s="380" t="s">
        <v>419</v>
      </c>
      <c r="BS95" s="380" t="s">
        <v>419</v>
      </c>
      <c r="BT95" s="372" t="s">
        <v>419</v>
      </c>
      <c r="BU95" s="373" t="s">
        <v>419</v>
      </c>
      <c r="BV95" s="373" t="s">
        <v>419</v>
      </c>
      <c r="BW95" s="373" t="s">
        <v>419</v>
      </c>
      <c r="BX95" s="374" t="s">
        <v>419</v>
      </c>
    </row>
    <row r="96" spans="1:76" x14ac:dyDescent="0.25">
      <c r="A96" s="356" t="s">
        <v>236</v>
      </c>
      <c r="B96" s="378">
        <v>45.81</v>
      </c>
      <c r="C96" s="379">
        <v>48.77</v>
      </c>
      <c r="D96" s="379">
        <v>48.42</v>
      </c>
      <c r="E96" s="379">
        <v>66.650000000000006</v>
      </c>
      <c r="F96" s="379">
        <v>69.22</v>
      </c>
      <c r="G96" s="378">
        <v>50.93</v>
      </c>
      <c r="H96" s="379">
        <v>63.03</v>
      </c>
      <c r="I96" s="379">
        <v>66.83</v>
      </c>
      <c r="J96" s="379">
        <v>62.81</v>
      </c>
      <c r="K96" s="382">
        <v>57.45</v>
      </c>
      <c r="L96" s="379">
        <v>195.81</v>
      </c>
      <c r="M96" s="379">
        <v>223.61</v>
      </c>
      <c r="N96" s="379">
        <v>224.19</v>
      </c>
      <c r="O96" s="379">
        <v>222.97</v>
      </c>
      <c r="P96" s="379">
        <v>197.77</v>
      </c>
      <c r="Q96" s="378">
        <v>44.6</v>
      </c>
      <c r="R96" s="379">
        <v>36.799999999999997</v>
      </c>
      <c r="S96" s="379">
        <v>61</v>
      </c>
      <c r="T96" s="379">
        <v>73.2</v>
      </c>
      <c r="U96" s="382">
        <v>86.51</v>
      </c>
      <c r="V96" s="379">
        <v>63.2</v>
      </c>
      <c r="W96" s="379">
        <v>72.400000000000006</v>
      </c>
      <c r="X96" s="379">
        <v>56</v>
      </c>
      <c r="Y96" s="379">
        <v>73.099999999999994</v>
      </c>
      <c r="Z96" s="379">
        <v>83.94</v>
      </c>
      <c r="AA96" s="372" t="s">
        <v>419</v>
      </c>
      <c r="AB96" s="373" t="s">
        <v>419</v>
      </c>
      <c r="AC96" s="373" t="s">
        <v>419</v>
      </c>
      <c r="AD96" s="373" t="s">
        <v>419</v>
      </c>
      <c r="AE96" s="373" t="s">
        <v>419</v>
      </c>
      <c r="AF96" s="316" t="s">
        <v>419</v>
      </c>
      <c r="AG96" s="313" t="s">
        <v>419</v>
      </c>
      <c r="AH96" s="313" t="s">
        <v>419</v>
      </c>
      <c r="AI96" s="313" t="s">
        <v>419</v>
      </c>
      <c r="AJ96" s="317" t="s">
        <v>419</v>
      </c>
      <c r="AK96" s="373" t="s">
        <v>419</v>
      </c>
      <c r="AL96" s="373" t="s">
        <v>419</v>
      </c>
      <c r="AM96" s="373" t="s">
        <v>419</v>
      </c>
      <c r="AN96" s="373" t="s">
        <v>419</v>
      </c>
      <c r="AO96" s="373" t="s">
        <v>419</v>
      </c>
      <c r="AP96" s="372" t="s">
        <v>419</v>
      </c>
      <c r="AQ96" s="373" t="s">
        <v>419</v>
      </c>
      <c r="AR96" s="373" t="s">
        <v>419</v>
      </c>
      <c r="AS96" s="373" t="s">
        <v>419</v>
      </c>
      <c r="AT96" s="374" t="s">
        <v>419</v>
      </c>
      <c r="AU96" s="373" t="s">
        <v>419</v>
      </c>
      <c r="AV96" s="373" t="s">
        <v>419</v>
      </c>
      <c r="AW96" s="373" t="s">
        <v>419</v>
      </c>
      <c r="AX96" s="373" t="s">
        <v>419</v>
      </c>
      <c r="AY96" s="373" t="s">
        <v>419</v>
      </c>
      <c r="AZ96" s="372" t="s">
        <v>419</v>
      </c>
      <c r="BA96" s="373" t="s">
        <v>419</v>
      </c>
      <c r="BB96" s="373" t="s">
        <v>419</v>
      </c>
      <c r="BC96" s="373" t="s">
        <v>419</v>
      </c>
      <c r="BD96" s="374" t="s">
        <v>419</v>
      </c>
      <c r="BE96" s="373" t="s">
        <v>419</v>
      </c>
      <c r="BF96" s="373" t="s">
        <v>419</v>
      </c>
      <c r="BG96" s="373" t="s">
        <v>419</v>
      </c>
      <c r="BH96" s="373" t="s">
        <v>419</v>
      </c>
      <c r="BI96" s="373" t="s">
        <v>419</v>
      </c>
      <c r="BJ96" s="372" t="s">
        <v>419</v>
      </c>
      <c r="BK96" s="373" t="s">
        <v>419</v>
      </c>
      <c r="BL96" s="373" t="s">
        <v>419</v>
      </c>
      <c r="BM96" s="373" t="s">
        <v>419</v>
      </c>
      <c r="BN96" s="374" t="s">
        <v>419</v>
      </c>
      <c r="BO96" s="380" t="s">
        <v>419</v>
      </c>
      <c r="BP96" s="380" t="s">
        <v>419</v>
      </c>
      <c r="BQ96" s="380" t="s">
        <v>419</v>
      </c>
      <c r="BR96" s="380" t="s">
        <v>419</v>
      </c>
      <c r="BS96" s="380" t="s">
        <v>419</v>
      </c>
      <c r="BT96" s="372" t="s">
        <v>419</v>
      </c>
      <c r="BU96" s="373" t="s">
        <v>419</v>
      </c>
      <c r="BV96" s="373" t="s">
        <v>419</v>
      </c>
      <c r="BW96" s="373" t="s">
        <v>419</v>
      </c>
      <c r="BX96" s="374" t="s">
        <v>419</v>
      </c>
    </row>
    <row r="97" spans="1:76" x14ac:dyDescent="0.25">
      <c r="A97" s="356" t="s">
        <v>237</v>
      </c>
      <c r="B97" s="378">
        <v>47.54</v>
      </c>
      <c r="C97" s="379">
        <v>53.28</v>
      </c>
      <c r="D97" s="379">
        <v>58.61</v>
      </c>
      <c r="E97" s="379">
        <v>58.53</v>
      </c>
      <c r="F97" s="379">
        <v>64.66</v>
      </c>
      <c r="G97" s="378">
        <v>47.98</v>
      </c>
      <c r="H97" s="379">
        <v>51.72</v>
      </c>
      <c r="I97" s="379">
        <v>46.63</v>
      </c>
      <c r="J97" s="379">
        <v>46.2</v>
      </c>
      <c r="K97" s="382">
        <v>47.11</v>
      </c>
      <c r="L97" s="379">
        <v>163.72999999999999</v>
      </c>
      <c r="M97" s="379">
        <v>204.48</v>
      </c>
      <c r="N97" s="379">
        <v>171.53</v>
      </c>
      <c r="O97" s="379">
        <v>187.56</v>
      </c>
      <c r="P97" s="379">
        <v>188.08</v>
      </c>
      <c r="Q97" s="378">
        <v>48.8</v>
      </c>
      <c r="R97" s="379">
        <v>55</v>
      </c>
      <c r="S97" s="379">
        <v>61</v>
      </c>
      <c r="T97" s="379">
        <v>51.6</v>
      </c>
      <c r="U97" s="382">
        <v>86.51</v>
      </c>
      <c r="V97" s="379">
        <v>77.28</v>
      </c>
      <c r="W97" s="379">
        <v>73.2</v>
      </c>
      <c r="X97" s="379">
        <v>78.75</v>
      </c>
      <c r="Y97" s="379">
        <v>111.78</v>
      </c>
      <c r="Z97" s="379">
        <v>112.48</v>
      </c>
      <c r="AA97" s="372" t="s">
        <v>419</v>
      </c>
      <c r="AB97" s="373" t="s">
        <v>419</v>
      </c>
      <c r="AC97" s="373" t="s">
        <v>419</v>
      </c>
      <c r="AD97" s="373" t="s">
        <v>419</v>
      </c>
      <c r="AE97" s="373" t="s">
        <v>419</v>
      </c>
      <c r="AF97" s="393">
        <v>79</v>
      </c>
      <c r="AG97" s="384">
        <v>71</v>
      </c>
      <c r="AH97" s="384">
        <v>94</v>
      </c>
      <c r="AI97" s="384">
        <v>81.83</v>
      </c>
      <c r="AJ97" s="388">
        <v>88.21</v>
      </c>
      <c r="AK97" s="373" t="s">
        <v>419</v>
      </c>
      <c r="AL97" s="373" t="s">
        <v>419</v>
      </c>
      <c r="AM97" s="373" t="s">
        <v>419</v>
      </c>
      <c r="AN97" s="373" t="s">
        <v>419</v>
      </c>
      <c r="AO97" s="373" t="s">
        <v>419</v>
      </c>
      <c r="AP97" s="378">
        <v>1846</v>
      </c>
      <c r="AQ97" s="379">
        <v>1951</v>
      </c>
      <c r="AR97" s="379">
        <v>2185.46</v>
      </c>
      <c r="AS97" s="379">
        <v>2593.81</v>
      </c>
      <c r="AT97" s="382">
        <v>2553.84</v>
      </c>
      <c r="AU97" s="373" t="s">
        <v>419</v>
      </c>
      <c r="AV97" s="373" t="s">
        <v>419</v>
      </c>
      <c r="AW97" s="373" t="s">
        <v>419</v>
      </c>
      <c r="AX97" s="373" t="s">
        <v>419</v>
      </c>
      <c r="AY97" s="373" t="s">
        <v>419</v>
      </c>
      <c r="AZ97" s="372" t="s">
        <v>419</v>
      </c>
      <c r="BA97" s="373" t="s">
        <v>419</v>
      </c>
      <c r="BB97" s="373" t="s">
        <v>419</v>
      </c>
      <c r="BC97" s="373" t="s">
        <v>419</v>
      </c>
      <c r="BD97" s="374" t="s">
        <v>419</v>
      </c>
      <c r="BE97" s="373" t="s">
        <v>419</v>
      </c>
      <c r="BF97" s="373" t="s">
        <v>419</v>
      </c>
      <c r="BG97" s="373" t="s">
        <v>419</v>
      </c>
      <c r="BH97" s="373" t="s">
        <v>419</v>
      </c>
      <c r="BI97" s="373" t="s">
        <v>419</v>
      </c>
      <c r="BJ97" s="372" t="s">
        <v>419</v>
      </c>
      <c r="BK97" s="373" t="s">
        <v>419</v>
      </c>
      <c r="BL97" s="373" t="s">
        <v>419</v>
      </c>
      <c r="BM97" s="373" t="s">
        <v>419</v>
      </c>
      <c r="BN97" s="374" t="s">
        <v>419</v>
      </c>
      <c r="BO97" s="380" t="s">
        <v>419</v>
      </c>
      <c r="BP97" s="380" t="s">
        <v>419</v>
      </c>
      <c r="BQ97" s="380" t="s">
        <v>419</v>
      </c>
      <c r="BR97" s="380" t="s">
        <v>419</v>
      </c>
      <c r="BS97" s="380" t="s">
        <v>419</v>
      </c>
      <c r="BT97" s="372" t="s">
        <v>419</v>
      </c>
      <c r="BU97" s="373" t="s">
        <v>419</v>
      </c>
      <c r="BV97" s="373" t="s">
        <v>419</v>
      </c>
      <c r="BW97" s="373" t="s">
        <v>419</v>
      </c>
      <c r="BX97" s="374" t="s">
        <v>419</v>
      </c>
    </row>
    <row r="98" spans="1:76" x14ac:dyDescent="0.25">
      <c r="A98" s="356" t="s">
        <v>238</v>
      </c>
      <c r="B98" s="378">
        <v>43</v>
      </c>
      <c r="C98" s="379">
        <v>52.79</v>
      </c>
      <c r="D98" s="379">
        <v>64.86</v>
      </c>
      <c r="E98" s="379">
        <v>55.64</v>
      </c>
      <c r="F98" s="379">
        <v>57.27</v>
      </c>
      <c r="G98" s="378">
        <v>52.1</v>
      </c>
      <c r="H98" s="379">
        <v>58.71</v>
      </c>
      <c r="I98" s="379">
        <v>47.11</v>
      </c>
      <c r="J98" s="379">
        <v>46.37</v>
      </c>
      <c r="K98" s="382">
        <v>48.36</v>
      </c>
      <c r="L98" s="379">
        <v>185.4</v>
      </c>
      <c r="M98" s="379">
        <v>220.44</v>
      </c>
      <c r="N98" s="379">
        <v>169.97</v>
      </c>
      <c r="O98" s="379">
        <v>183.39</v>
      </c>
      <c r="P98" s="379">
        <v>184.54</v>
      </c>
      <c r="Q98" s="378">
        <v>47.3</v>
      </c>
      <c r="R98" s="379">
        <v>55</v>
      </c>
      <c r="S98" s="379">
        <v>61</v>
      </c>
      <c r="T98" s="379">
        <v>73.2</v>
      </c>
      <c r="U98" s="382">
        <v>86.51</v>
      </c>
      <c r="V98" s="379">
        <v>70.400000000000006</v>
      </c>
      <c r="W98" s="379">
        <v>80.3</v>
      </c>
      <c r="X98" s="379">
        <v>95.43</v>
      </c>
      <c r="Y98" s="379">
        <v>103.2</v>
      </c>
      <c r="Z98" s="379">
        <v>106.76</v>
      </c>
      <c r="AA98" s="378">
        <v>14.19</v>
      </c>
      <c r="AB98" s="379">
        <v>16.3</v>
      </c>
      <c r="AC98" s="379">
        <v>18.899999999999999</v>
      </c>
      <c r="AD98" s="379">
        <v>31.94</v>
      </c>
      <c r="AE98" s="379">
        <v>20.38</v>
      </c>
      <c r="AF98" s="393">
        <v>79</v>
      </c>
      <c r="AG98" s="384">
        <v>71</v>
      </c>
      <c r="AH98" s="384">
        <v>94</v>
      </c>
      <c r="AI98" s="384">
        <v>81.83</v>
      </c>
      <c r="AJ98" s="388">
        <v>88.21</v>
      </c>
      <c r="AK98" s="373" t="s">
        <v>419</v>
      </c>
      <c r="AL98" s="373" t="s">
        <v>419</v>
      </c>
      <c r="AM98" s="373" t="s">
        <v>419</v>
      </c>
      <c r="AN98" s="373" t="s">
        <v>419</v>
      </c>
      <c r="AO98" s="373" t="s">
        <v>419</v>
      </c>
      <c r="AP98" s="378">
        <v>1846</v>
      </c>
      <c r="AQ98" s="379">
        <v>1951</v>
      </c>
      <c r="AR98" s="379">
        <v>2185.46</v>
      </c>
      <c r="AS98" s="379">
        <v>2593.81</v>
      </c>
      <c r="AT98" s="382">
        <v>2553.84</v>
      </c>
      <c r="AU98" s="373">
        <v>1488</v>
      </c>
      <c r="AV98" s="373">
        <v>2398</v>
      </c>
      <c r="AW98" s="373">
        <v>1520</v>
      </c>
      <c r="AX98" s="373">
        <v>2058.5</v>
      </c>
      <c r="AY98" s="373">
        <v>2300</v>
      </c>
      <c r="AZ98" s="372" t="s">
        <v>419</v>
      </c>
      <c r="BA98" s="373" t="s">
        <v>419</v>
      </c>
      <c r="BB98" s="373" t="s">
        <v>419</v>
      </c>
      <c r="BC98" s="373" t="s">
        <v>419</v>
      </c>
      <c r="BD98" s="374" t="s">
        <v>419</v>
      </c>
      <c r="BE98" s="373" t="s">
        <v>419</v>
      </c>
      <c r="BF98" s="373" t="s">
        <v>419</v>
      </c>
      <c r="BG98" s="373" t="s">
        <v>419</v>
      </c>
      <c r="BH98" s="373" t="s">
        <v>419</v>
      </c>
      <c r="BI98" s="373" t="s">
        <v>419</v>
      </c>
      <c r="BJ98" s="372" t="s">
        <v>419</v>
      </c>
      <c r="BK98" s="373" t="s">
        <v>419</v>
      </c>
      <c r="BL98" s="373" t="s">
        <v>419</v>
      </c>
      <c r="BM98" s="373" t="s">
        <v>419</v>
      </c>
      <c r="BN98" s="374" t="s">
        <v>419</v>
      </c>
      <c r="BO98" s="380" t="s">
        <v>419</v>
      </c>
      <c r="BP98" s="380" t="s">
        <v>419</v>
      </c>
      <c r="BQ98" s="380" t="s">
        <v>419</v>
      </c>
      <c r="BR98" s="380" t="s">
        <v>419</v>
      </c>
      <c r="BS98" s="380" t="s">
        <v>419</v>
      </c>
      <c r="BT98" s="372" t="s">
        <v>419</v>
      </c>
      <c r="BU98" s="373" t="s">
        <v>419</v>
      </c>
      <c r="BV98" s="373" t="s">
        <v>419</v>
      </c>
      <c r="BW98" s="373" t="s">
        <v>419</v>
      </c>
      <c r="BX98" s="374" t="s">
        <v>419</v>
      </c>
    </row>
    <row r="99" spans="1:76" x14ac:dyDescent="0.25">
      <c r="A99" s="356" t="s">
        <v>239</v>
      </c>
      <c r="B99" s="378">
        <v>55.73</v>
      </c>
      <c r="C99" s="379">
        <v>66.81</v>
      </c>
      <c r="D99" s="379">
        <v>60.9</v>
      </c>
      <c r="E99" s="379">
        <v>75.02</v>
      </c>
      <c r="F99" s="379">
        <v>73.930000000000007</v>
      </c>
      <c r="G99" s="378">
        <v>37.369999999999997</v>
      </c>
      <c r="H99" s="379">
        <v>43.88</v>
      </c>
      <c r="I99" s="379">
        <v>32.08</v>
      </c>
      <c r="J99" s="379">
        <v>44.35</v>
      </c>
      <c r="K99" s="382">
        <v>40.159999999999997</v>
      </c>
      <c r="L99" s="379">
        <v>163.11000000000001</v>
      </c>
      <c r="M99" s="379">
        <v>176.95</v>
      </c>
      <c r="N99" s="379">
        <v>133.41</v>
      </c>
      <c r="O99" s="379">
        <v>192.43</v>
      </c>
      <c r="P99" s="379">
        <v>181.28</v>
      </c>
      <c r="Q99" s="378">
        <v>77</v>
      </c>
      <c r="R99" s="379">
        <v>87.28</v>
      </c>
      <c r="S99" s="379">
        <v>84.07</v>
      </c>
      <c r="T99" s="379">
        <v>85.9</v>
      </c>
      <c r="U99" s="382">
        <v>95.2</v>
      </c>
      <c r="V99" s="379">
        <v>108.02</v>
      </c>
      <c r="W99" s="379">
        <v>93.17</v>
      </c>
      <c r="X99" s="379">
        <v>60.8</v>
      </c>
      <c r="Y99" s="379">
        <v>87.5</v>
      </c>
      <c r="Z99" s="379">
        <v>115.87</v>
      </c>
      <c r="AA99" s="372" t="s">
        <v>419</v>
      </c>
      <c r="AB99" s="373" t="s">
        <v>419</v>
      </c>
      <c r="AC99" s="373" t="s">
        <v>419</v>
      </c>
      <c r="AD99" s="373" t="s">
        <v>419</v>
      </c>
      <c r="AE99" s="373" t="s">
        <v>419</v>
      </c>
      <c r="AF99" s="316" t="s">
        <v>419</v>
      </c>
      <c r="AG99" s="313" t="s">
        <v>419</v>
      </c>
      <c r="AH99" s="313" t="s">
        <v>419</v>
      </c>
      <c r="AI99" s="313" t="s">
        <v>419</v>
      </c>
      <c r="AJ99" s="317" t="s">
        <v>419</v>
      </c>
      <c r="AK99" s="373">
        <v>1686.35</v>
      </c>
      <c r="AL99" s="373">
        <v>1411</v>
      </c>
      <c r="AM99" s="373">
        <v>1303.2</v>
      </c>
      <c r="AN99" s="373">
        <v>2082</v>
      </c>
      <c r="AO99" s="373">
        <v>2614.17</v>
      </c>
      <c r="AP99" s="378">
        <v>1555.46</v>
      </c>
      <c r="AQ99" s="379">
        <v>1791</v>
      </c>
      <c r="AR99" s="379">
        <v>2185.46</v>
      </c>
      <c r="AS99" s="379">
        <v>2593.81</v>
      </c>
      <c r="AT99" s="382">
        <v>2553.84</v>
      </c>
      <c r="AU99" s="373">
        <v>1520</v>
      </c>
      <c r="AV99" s="373">
        <v>2877.17</v>
      </c>
      <c r="AW99" s="373">
        <v>1520</v>
      </c>
      <c r="AX99" s="373">
        <v>2058.5</v>
      </c>
      <c r="AY99" s="373">
        <v>2300</v>
      </c>
      <c r="AZ99" s="372" t="s">
        <v>419</v>
      </c>
      <c r="BA99" s="373" t="s">
        <v>419</v>
      </c>
      <c r="BB99" s="373" t="s">
        <v>419</v>
      </c>
      <c r="BC99" s="373" t="s">
        <v>419</v>
      </c>
      <c r="BD99" s="374" t="s">
        <v>419</v>
      </c>
      <c r="BE99" s="373" t="s">
        <v>419</v>
      </c>
      <c r="BF99" s="373" t="s">
        <v>419</v>
      </c>
      <c r="BG99" s="373" t="s">
        <v>419</v>
      </c>
      <c r="BH99" s="373" t="s">
        <v>419</v>
      </c>
      <c r="BI99" s="373" t="s">
        <v>419</v>
      </c>
      <c r="BJ99" s="372" t="s">
        <v>419</v>
      </c>
      <c r="BK99" s="373" t="s">
        <v>419</v>
      </c>
      <c r="BL99" s="373" t="s">
        <v>419</v>
      </c>
      <c r="BM99" s="373" t="s">
        <v>419</v>
      </c>
      <c r="BN99" s="374" t="s">
        <v>419</v>
      </c>
      <c r="BO99" s="380" t="s">
        <v>419</v>
      </c>
      <c r="BP99" s="380" t="s">
        <v>419</v>
      </c>
      <c r="BQ99" s="380" t="s">
        <v>419</v>
      </c>
      <c r="BR99" s="380" t="s">
        <v>419</v>
      </c>
      <c r="BS99" s="380" t="s">
        <v>419</v>
      </c>
      <c r="BT99" s="372" t="s">
        <v>419</v>
      </c>
      <c r="BU99" s="373" t="s">
        <v>419</v>
      </c>
      <c r="BV99" s="373" t="s">
        <v>419</v>
      </c>
      <c r="BW99" s="373" t="s">
        <v>419</v>
      </c>
      <c r="BX99" s="374" t="s">
        <v>419</v>
      </c>
    </row>
    <row r="100" spans="1:76" x14ac:dyDescent="0.25">
      <c r="A100" s="356" t="s">
        <v>240</v>
      </c>
      <c r="B100" s="378">
        <v>63.42</v>
      </c>
      <c r="C100" s="379">
        <v>52.64</v>
      </c>
      <c r="D100" s="379">
        <v>53.85</v>
      </c>
      <c r="E100" s="379">
        <v>67.62</v>
      </c>
      <c r="F100" s="379">
        <v>74.2</v>
      </c>
      <c r="G100" s="378">
        <v>35.340000000000003</v>
      </c>
      <c r="H100" s="379">
        <v>31.84</v>
      </c>
      <c r="I100" s="379">
        <v>30.02</v>
      </c>
      <c r="J100" s="379">
        <v>39.659999999999997</v>
      </c>
      <c r="K100" s="382">
        <v>39.729999999999997</v>
      </c>
      <c r="L100" s="379">
        <v>170.43</v>
      </c>
      <c r="M100" s="379">
        <v>113.95</v>
      </c>
      <c r="N100" s="379">
        <v>120.23</v>
      </c>
      <c r="O100" s="379">
        <v>164.01</v>
      </c>
      <c r="P100" s="379">
        <v>161.69999999999999</v>
      </c>
      <c r="Q100" s="378">
        <v>83.7</v>
      </c>
      <c r="R100" s="379">
        <v>59.4</v>
      </c>
      <c r="S100" s="379">
        <v>71.69</v>
      </c>
      <c r="T100" s="379">
        <v>70.3</v>
      </c>
      <c r="U100" s="382">
        <v>91.51</v>
      </c>
      <c r="V100" s="379">
        <v>85.21</v>
      </c>
      <c r="W100" s="379">
        <v>75.67</v>
      </c>
      <c r="X100" s="379">
        <v>56.8</v>
      </c>
      <c r="Y100" s="379">
        <v>104.29</v>
      </c>
      <c r="Z100" s="379">
        <v>108.84</v>
      </c>
      <c r="AA100" s="378">
        <v>9.6</v>
      </c>
      <c r="AB100" s="379">
        <v>16.3</v>
      </c>
      <c r="AC100" s="379">
        <v>18.899999999999999</v>
      </c>
      <c r="AD100" s="379">
        <v>31.94</v>
      </c>
      <c r="AE100" s="379">
        <v>20.38</v>
      </c>
      <c r="AF100" s="393">
        <v>54.5</v>
      </c>
      <c r="AG100" s="384">
        <v>71</v>
      </c>
      <c r="AH100" s="384">
        <v>94</v>
      </c>
      <c r="AI100" s="384">
        <v>81.83</v>
      </c>
      <c r="AJ100" s="388">
        <v>88.21</v>
      </c>
      <c r="AK100" s="379">
        <v>2438.86</v>
      </c>
      <c r="AL100" s="379">
        <v>1587.12</v>
      </c>
      <c r="AM100" s="379">
        <v>1451.73</v>
      </c>
      <c r="AN100" s="379">
        <v>2175.86</v>
      </c>
      <c r="AO100" s="379">
        <v>2633.51</v>
      </c>
      <c r="AP100" s="378">
        <v>2226.9299999999998</v>
      </c>
      <c r="AQ100" s="379">
        <v>2056.35</v>
      </c>
      <c r="AR100" s="379">
        <v>2193.29</v>
      </c>
      <c r="AS100" s="379">
        <v>2222.85</v>
      </c>
      <c r="AT100" s="382">
        <v>2421.39</v>
      </c>
      <c r="AU100" s="379">
        <v>1520</v>
      </c>
      <c r="AV100" s="379">
        <v>2398</v>
      </c>
      <c r="AW100" s="379">
        <v>1520</v>
      </c>
      <c r="AX100" s="379">
        <v>2058.5</v>
      </c>
      <c r="AY100" s="379">
        <v>2300</v>
      </c>
      <c r="AZ100" s="372" t="s">
        <v>419</v>
      </c>
      <c r="BA100" s="373" t="s">
        <v>419</v>
      </c>
      <c r="BB100" s="373" t="s">
        <v>419</v>
      </c>
      <c r="BC100" s="373" t="s">
        <v>419</v>
      </c>
      <c r="BD100" s="374" t="s">
        <v>419</v>
      </c>
      <c r="BE100" s="373" t="s">
        <v>419</v>
      </c>
      <c r="BF100" s="373" t="s">
        <v>419</v>
      </c>
      <c r="BG100" s="373" t="s">
        <v>419</v>
      </c>
      <c r="BH100" s="373" t="s">
        <v>419</v>
      </c>
      <c r="BI100" s="373" t="s">
        <v>419</v>
      </c>
      <c r="BJ100" s="372" t="s">
        <v>419</v>
      </c>
      <c r="BK100" s="373" t="s">
        <v>419</v>
      </c>
      <c r="BL100" s="373" t="s">
        <v>419</v>
      </c>
      <c r="BM100" s="373" t="s">
        <v>419</v>
      </c>
      <c r="BN100" s="374" t="s">
        <v>419</v>
      </c>
      <c r="BO100" s="380" t="s">
        <v>419</v>
      </c>
      <c r="BP100" s="380" t="s">
        <v>419</v>
      </c>
      <c r="BQ100" s="380" t="s">
        <v>419</v>
      </c>
      <c r="BR100" s="380" t="s">
        <v>419</v>
      </c>
      <c r="BS100" s="380" t="s">
        <v>419</v>
      </c>
      <c r="BT100" s="372" t="s">
        <v>419</v>
      </c>
      <c r="BU100" s="373" t="s">
        <v>419</v>
      </c>
      <c r="BV100" s="373" t="s">
        <v>419</v>
      </c>
      <c r="BW100" s="373" t="s">
        <v>419</v>
      </c>
      <c r="BX100" s="374" t="s">
        <v>419</v>
      </c>
    </row>
    <row r="101" spans="1:76" x14ac:dyDescent="0.25">
      <c r="A101" s="356" t="s">
        <v>241</v>
      </c>
      <c r="B101" s="378">
        <v>40.799999999999997</v>
      </c>
      <c r="C101" s="379">
        <v>46.7</v>
      </c>
      <c r="D101" s="379">
        <v>47.1</v>
      </c>
      <c r="E101" s="379">
        <v>58.5</v>
      </c>
      <c r="F101" s="379">
        <v>68.56</v>
      </c>
      <c r="G101" s="378">
        <v>57.72</v>
      </c>
      <c r="H101" s="379">
        <v>66.040000000000006</v>
      </c>
      <c r="I101" s="379">
        <v>62.21</v>
      </c>
      <c r="J101" s="379">
        <v>65.650000000000006</v>
      </c>
      <c r="K101" s="382">
        <v>65.08</v>
      </c>
      <c r="L101" s="379">
        <v>193.76</v>
      </c>
      <c r="M101" s="379">
        <v>217.65</v>
      </c>
      <c r="N101" s="379">
        <v>206.07</v>
      </c>
      <c r="O101" s="379">
        <v>237.64</v>
      </c>
      <c r="P101" s="379">
        <v>233.93</v>
      </c>
      <c r="Q101" s="378">
        <v>44.6</v>
      </c>
      <c r="R101" s="379">
        <v>55</v>
      </c>
      <c r="S101" s="379">
        <v>61</v>
      </c>
      <c r="T101" s="379">
        <v>73.2</v>
      </c>
      <c r="U101" s="382">
        <v>86.51</v>
      </c>
      <c r="V101" s="379">
        <v>61.6</v>
      </c>
      <c r="W101" s="379">
        <v>71.400000000000006</v>
      </c>
      <c r="X101" s="379">
        <v>73.48</v>
      </c>
      <c r="Y101" s="379">
        <v>115.3</v>
      </c>
      <c r="Z101" s="379">
        <v>76.47</v>
      </c>
      <c r="AA101" s="372" t="s">
        <v>419</v>
      </c>
      <c r="AB101" s="373" t="s">
        <v>419</v>
      </c>
      <c r="AC101" s="373" t="s">
        <v>419</v>
      </c>
      <c r="AD101" s="373" t="s">
        <v>419</v>
      </c>
      <c r="AE101" s="373" t="s">
        <v>419</v>
      </c>
      <c r="AF101" s="316" t="s">
        <v>419</v>
      </c>
      <c r="AG101" s="313" t="s">
        <v>419</v>
      </c>
      <c r="AH101" s="313" t="s">
        <v>419</v>
      </c>
      <c r="AI101" s="313" t="s">
        <v>419</v>
      </c>
      <c r="AJ101" s="317" t="s">
        <v>419</v>
      </c>
      <c r="AK101" s="373" t="s">
        <v>419</v>
      </c>
      <c r="AL101" s="373" t="s">
        <v>419</v>
      </c>
      <c r="AM101" s="373" t="s">
        <v>419</v>
      </c>
      <c r="AN101" s="373" t="s">
        <v>419</v>
      </c>
      <c r="AO101" s="373" t="s">
        <v>419</v>
      </c>
      <c r="AP101" s="372" t="s">
        <v>419</v>
      </c>
      <c r="AQ101" s="373" t="s">
        <v>419</v>
      </c>
      <c r="AR101" s="373" t="s">
        <v>419</v>
      </c>
      <c r="AS101" s="373" t="s">
        <v>419</v>
      </c>
      <c r="AT101" s="374" t="s">
        <v>419</v>
      </c>
      <c r="AU101" s="373" t="s">
        <v>419</v>
      </c>
      <c r="AV101" s="373" t="s">
        <v>419</v>
      </c>
      <c r="AW101" s="373" t="s">
        <v>419</v>
      </c>
      <c r="AX101" s="373" t="s">
        <v>419</v>
      </c>
      <c r="AY101" s="373" t="s">
        <v>419</v>
      </c>
      <c r="AZ101" s="372" t="s">
        <v>419</v>
      </c>
      <c r="BA101" s="373" t="s">
        <v>419</v>
      </c>
      <c r="BB101" s="373" t="s">
        <v>419</v>
      </c>
      <c r="BC101" s="373" t="s">
        <v>419</v>
      </c>
      <c r="BD101" s="374" t="s">
        <v>419</v>
      </c>
      <c r="BE101" s="373" t="s">
        <v>419</v>
      </c>
      <c r="BF101" s="373" t="s">
        <v>419</v>
      </c>
      <c r="BG101" s="373" t="s">
        <v>419</v>
      </c>
      <c r="BH101" s="373" t="s">
        <v>419</v>
      </c>
      <c r="BI101" s="373" t="s">
        <v>419</v>
      </c>
      <c r="BJ101" s="372" t="s">
        <v>419</v>
      </c>
      <c r="BK101" s="373" t="s">
        <v>419</v>
      </c>
      <c r="BL101" s="373" t="s">
        <v>419</v>
      </c>
      <c r="BM101" s="373" t="s">
        <v>419</v>
      </c>
      <c r="BN101" s="374" t="s">
        <v>419</v>
      </c>
      <c r="BO101" s="380" t="s">
        <v>419</v>
      </c>
      <c r="BP101" s="380" t="s">
        <v>419</v>
      </c>
      <c r="BQ101" s="380" t="s">
        <v>419</v>
      </c>
      <c r="BR101" s="380" t="s">
        <v>419</v>
      </c>
      <c r="BS101" s="380" t="s">
        <v>419</v>
      </c>
      <c r="BT101" s="372" t="s">
        <v>419</v>
      </c>
      <c r="BU101" s="373" t="s">
        <v>419</v>
      </c>
      <c r="BV101" s="373" t="s">
        <v>419</v>
      </c>
      <c r="BW101" s="373" t="s">
        <v>419</v>
      </c>
      <c r="BX101" s="374" t="s">
        <v>419</v>
      </c>
    </row>
    <row r="102" spans="1:76" x14ac:dyDescent="0.25">
      <c r="A102" s="356" t="s">
        <v>242</v>
      </c>
      <c r="B102" s="378">
        <v>38.36</v>
      </c>
      <c r="C102" s="379">
        <v>44.65</v>
      </c>
      <c r="D102" s="379">
        <v>57.64</v>
      </c>
      <c r="E102" s="379">
        <v>54.51</v>
      </c>
      <c r="F102" s="379">
        <v>68.89</v>
      </c>
      <c r="G102" s="378">
        <v>50.01</v>
      </c>
      <c r="H102" s="379">
        <v>59.57</v>
      </c>
      <c r="I102" s="379">
        <v>60.18</v>
      </c>
      <c r="J102" s="379">
        <v>57.62</v>
      </c>
      <c r="K102" s="382">
        <v>54.16</v>
      </c>
      <c r="L102" s="379">
        <v>193.24</v>
      </c>
      <c r="M102" s="379">
        <v>218.14</v>
      </c>
      <c r="N102" s="379">
        <v>213.91</v>
      </c>
      <c r="O102" s="379">
        <v>208.77</v>
      </c>
      <c r="P102" s="379">
        <v>205.91</v>
      </c>
      <c r="Q102" s="378">
        <v>43.2</v>
      </c>
      <c r="R102" s="379">
        <v>55</v>
      </c>
      <c r="S102" s="379">
        <v>61</v>
      </c>
      <c r="T102" s="379">
        <v>73.2</v>
      </c>
      <c r="U102" s="382">
        <v>86.51</v>
      </c>
      <c r="V102" s="379">
        <v>69.319999999999993</v>
      </c>
      <c r="W102" s="379">
        <v>73.14</v>
      </c>
      <c r="X102" s="379">
        <v>78.22</v>
      </c>
      <c r="Y102" s="379">
        <v>88.1</v>
      </c>
      <c r="Z102" s="379">
        <v>92.1</v>
      </c>
      <c r="AA102" s="372" t="s">
        <v>419</v>
      </c>
      <c r="AB102" s="373" t="s">
        <v>419</v>
      </c>
      <c r="AC102" s="373" t="s">
        <v>419</v>
      </c>
      <c r="AD102" s="373" t="s">
        <v>419</v>
      </c>
      <c r="AE102" s="373" t="s">
        <v>419</v>
      </c>
      <c r="AF102" s="316" t="s">
        <v>419</v>
      </c>
      <c r="AG102" s="313" t="s">
        <v>419</v>
      </c>
      <c r="AH102" s="313" t="s">
        <v>419</v>
      </c>
      <c r="AI102" s="313" t="s">
        <v>419</v>
      </c>
      <c r="AJ102" s="317" t="s">
        <v>419</v>
      </c>
      <c r="AK102" s="373" t="s">
        <v>419</v>
      </c>
      <c r="AL102" s="373" t="s">
        <v>419</v>
      </c>
      <c r="AM102" s="373" t="s">
        <v>419</v>
      </c>
      <c r="AN102" s="373" t="s">
        <v>419</v>
      </c>
      <c r="AO102" s="373" t="s">
        <v>419</v>
      </c>
      <c r="AP102" s="372" t="s">
        <v>419</v>
      </c>
      <c r="AQ102" s="373" t="s">
        <v>419</v>
      </c>
      <c r="AR102" s="373" t="s">
        <v>419</v>
      </c>
      <c r="AS102" s="373" t="s">
        <v>419</v>
      </c>
      <c r="AT102" s="374" t="s">
        <v>419</v>
      </c>
      <c r="AU102" s="373" t="s">
        <v>419</v>
      </c>
      <c r="AV102" s="373" t="s">
        <v>419</v>
      </c>
      <c r="AW102" s="373" t="s">
        <v>419</v>
      </c>
      <c r="AX102" s="373" t="s">
        <v>419</v>
      </c>
      <c r="AY102" s="373" t="s">
        <v>419</v>
      </c>
      <c r="AZ102" s="372" t="s">
        <v>419</v>
      </c>
      <c r="BA102" s="373" t="s">
        <v>419</v>
      </c>
      <c r="BB102" s="373" t="s">
        <v>419</v>
      </c>
      <c r="BC102" s="373" t="s">
        <v>419</v>
      </c>
      <c r="BD102" s="374" t="s">
        <v>419</v>
      </c>
      <c r="BE102" s="373" t="s">
        <v>419</v>
      </c>
      <c r="BF102" s="373" t="s">
        <v>419</v>
      </c>
      <c r="BG102" s="373" t="s">
        <v>419</v>
      </c>
      <c r="BH102" s="373" t="s">
        <v>419</v>
      </c>
      <c r="BI102" s="373" t="s">
        <v>419</v>
      </c>
      <c r="BJ102" s="372" t="s">
        <v>419</v>
      </c>
      <c r="BK102" s="373" t="s">
        <v>419</v>
      </c>
      <c r="BL102" s="373" t="s">
        <v>419</v>
      </c>
      <c r="BM102" s="373" t="s">
        <v>419</v>
      </c>
      <c r="BN102" s="374" t="s">
        <v>419</v>
      </c>
      <c r="BO102" s="380" t="s">
        <v>419</v>
      </c>
      <c r="BP102" s="380" t="s">
        <v>419</v>
      </c>
      <c r="BQ102" s="380" t="s">
        <v>419</v>
      </c>
      <c r="BR102" s="380" t="s">
        <v>419</v>
      </c>
      <c r="BS102" s="380" t="s">
        <v>419</v>
      </c>
      <c r="BT102" s="372" t="s">
        <v>419</v>
      </c>
      <c r="BU102" s="373" t="s">
        <v>419</v>
      </c>
      <c r="BV102" s="373" t="s">
        <v>419</v>
      </c>
      <c r="BW102" s="373" t="s">
        <v>419</v>
      </c>
      <c r="BX102" s="374" t="s">
        <v>419</v>
      </c>
    </row>
    <row r="103" spans="1:76" x14ac:dyDescent="0.25">
      <c r="A103" s="356" t="s">
        <v>243</v>
      </c>
      <c r="B103" s="378">
        <v>37.270000000000003</v>
      </c>
      <c r="C103" s="379">
        <v>36.950000000000003</v>
      </c>
      <c r="D103" s="379">
        <v>39.119999999999997</v>
      </c>
      <c r="E103" s="379">
        <v>35.770000000000003</v>
      </c>
      <c r="F103" s="379">
        <v>36.6</v>
      </c>
      <c r="G103" s="378">
        <v>46.45</v>
      </c>
      <c r="H103" s="379">
        <v>55.9</v>
      </c>
      <c r="I103" s="379">
        <v>47.8</v>
      </c>
      <c r="J103" s="379">
        <v>50.61</v>
      </c>
      <c r="K103" s="382">
        <v>56.96</v>
      </c>
      <c r="L103" s="379">
        <v>186.49</v>
      </c>
      <c r="M103" s="379">
        <v>215.24</v>
      </c>
      <c r="N103" s="379">
        <v>164.58</v>
      </c>
      <c r="O103" s="379">
        <v>195.4</v>
      </c>
      <c r="P103" s="379">
        <v>213.1</v>
      </c>
      <c r="Q103" s="378">
        <v>43.2</v>
      </c>
      <c r="R103" s="379">
        <v>60.2</v>
      </c>
      <c r="S103" s="379">
        <v>61</v>
      </c>
      <c r="T103" s="379">
        <v>49.2</v>
      </c>
      <c r="U103" s="382">
        <v>86.51</v>
      </c>
      <c r="V103" s="379">
        <v>52.8</v>
      </c>
      <c r="W103" s="379">
        <v>57.2</v>
      </c>
      <c r="X103" s="379">
        <v>52.8</v>
      </c>
      <c r="Y103" s="379">
        <v>61.9</v>
      </c>
      <c r="Z103" s="379">
        <v>81.400000000000006</v>
      </c>
      <c r="AA103" s="372" t="s">
        <v>419</v>
      </c>
      <c r="AB103" s="373" t="s">
        <v>419</v>
      </c>
      <c r="AC103" s="373" t="s">
        <v>419</v>
      </c>
      <c r="AD103" s="373" t="s">
        <v>419</v>
      </c>
      <c r="AE103" s="373" t="s">
        <v>419</v>
      </c>
      <c r="AF103" s="316" t="s">
        <v>419</v>
      </c>
      <c r="AG103" s="313" t="s">
        <v>419</v>
      </c>
      <c r="AH103" s="313" t="s">
        <v>419</v>
      </c>
      <c r="AI103" s="313" t="s">
        <v>419</v>
      </c>
      <c r="AJ103" s="317" t="s">
        <v>419</v>
      </c>
      <c r="AK103" s="373" t="s">
        <v>419</v>
      </c>
      <c r="AL103" s="373" t="s">
        <v>419</v>
      </c>
      <c r="AM103" s="373" t="s">
        <v>419</v>
      </c>
      <c r="AN103" s="373" t="s">
        <v>419</v>
      </c>
      <c r="AO103" s="373" t="s">
        <v>419</v>
      </c>
      <c r="AP103" s="372" t="s">
        <v>419</v>
      </c>
      <c r="AQ103" s="373" t="s">
        <v>419</v>
      </c>
      <c r="AR103" s="373" t="s">
        <v>419</v>
      </c>
      <c r="AS103" s="373" t="s">
        <v>419</v>
      </c>
      <c r="AT103" s="374" t="s">
        <v>419</v>
      </c>
      <c r="AU103" s="373" t="s">
        <v>419</v>
      </c>
      <c r="AV103" s="373" t="s">
        <v>419</v>
      </c>
      <c r="AW103" s="373" t="s">
        <v>419</v>
      </c>
      <c r="AX103" s="373" t="s">
        <v>419</v>
      </c>
      <c r="AY103" s="373" t="s">
        <v>419</v>
      </c>
      <c r="AZ103" s="372" t="s">
        <v>419</v>
      </c>
      <c r="BA103" s="373" t="s">
        <v>419</v>
      </c>
      <c r="BB103" s="373" t="s">
        <v>419</v>
      </c>
      <c r="BC103" s="373" t="s">
        <v>419</v>
      </c>
      <c r="BD103" s="374" t="s">
        <v>419</v>
      </c>
      <c r="BE103" s="373" t="s">
        <v>419</v>
      </c>
      <c r="BF103" s="373" t="s">
        <v>419</v>
      </c>
      <c r="BG103" s="373" t="s">
        <v>419</v>
      </c>
      <c r="BH103" s="373" t="s">
        <v>419</v>
      </c>
      <c r="BI103" s="373" t="s">
        <v>419</v>
      </c>
      <c r="BJ103" s="372" t="s">
        <v>419</v>
      </c>
      <c r="BK103" s="373" t="s">
        <v>419</v>
      </c>
      <c r="BL103" s="373" t="s">
        <v>419</v>
      </c>
      <c r="BM103" s="373" t="s">
        <v>419</v>
      </c>
      <c r="BN103" s="374" t="s">
        <v>419</v>
      </c>
      <c r="BO103" s="380" t="s">
        <v>419</v>
      </c>
      <c r="BP103" s="380" t="s">
        <v>419</v>
      </c>
      <c r="BQ103" s="380" t="s">
        <v>419</v>
      </c>
      <c r="BR103" s="380" t="s">
        <v>419</v>
      </c>
      <c r="BS103" s="380" t="s">
        <v>419</v>
      </c>
      <c r="BT103" s="372" t="s">
        <v>419</v>
      </c>
      <c r="BU103" s="373" t="s">
        <v>419</v>
      </c>
      <c r="BV103" s="373" t="s">
        <v>419</v>
      </c>
      <c r="BW103" s="373" t="s">
        <v>419</v>
      </c>
      <c r="BX103" s="374" t="s">
        <v>419</v>
      </c>
    </row>
    <row r="104" spans="1:76" x14ac:dyDescent="0.25">
      <c r="A104" s="356" t="s">
        <v>244</v>
      </c>
      <c r="B104" s="378">
        <v>32.81</v>
      </c>
      <c r="C104" s="379">
        <v>32.799999999999997</v>
      </c>
      <c r="D104" s="379">
        <v>47.1</v>
      </c>
      <c r="E104" s="379">
        <v>40.1</v>
      </c>
      <c r="F104" s="379">
        <v>30.4</v>
      </c>
      <c r="G104" s="378">
        <v>36.96</v>
      </c>
      <c r="H104" s="379">
        <v>48.97</v>
      </c>
      <c r="I104" s="379">
        <v>40.43</v>
      </c>
      <c r="J104" s="379">
        <v>39.82</v>
      </c>
      <c r="K104" s="382">
        <v>40.01</v>
      </c>
      <c r="L104" s="379">
        <v>127.29</v>
      </c>
      <c r="M104" s="379">
        <v>187.36</v>
      </c>
      <c r="N104" s="379">
        <v>121.97</v>
      </c>
      <c r="O104" s="379">
        <v>169.15</v>
      </c>
      <c r="P104" s="379">
        <v>135.43</v>
      </c>
      <c r="Q104" s="378">
        <v>40.4</v>
      </c>
      <c r="R104" s="379">
        <v>50</v>
      </c>
      <c r="S104" s="379">
        <v>61</v>
      </c>
      <c r="T104" s="379">
        <v>64.7</v>
      </c>
      <c r="U104" s="382">
        <v>86.51</v>
      </c>
      <c r="V104" s="379">
        <v>43.33</v>
      </c>
      <c r="W104" s="379">
        <v>41.6</v>
      </c>
      <c r="X104" s="379">
        <v>68.69</v>
      </c>
      <c r="Y104" s="379">
        <v>46.4</v>
      </c>
      <c r="Z104" s="379">
        <v>47.2</v>
      </c>
      <c r="AA104" s="372" t="s">
        <v>419</v>
      </c>
      <c r="AB104" s="373" t="s">
        <v>419</v>
      </c>
      <c r="AC104" s="373" t="s">
        <v>419</v>
      </c>
      <c r="AD104" s="373" t="s">
        <v>419</v>
      </c>
      <c r="AE104" s="373" t="s">
        <v>419</v>
      </c>
      <c r="AF104" s="393">
        <v>64.5</v>
      </c>
      <c r="AG104" s="384">
        <v>71</v>
      </c>
      <c r="AH104" s="384">
        <v>94</v>
      </c>
      <c r="AI104" s="384">
        <v>81.83</v>
      </c>
      <c r="AJ104" s="388">
        <v>88.21</v>
      </c>
      <c r="AK104" s="373">
        <v>1925.29</v>
      </c>
      <c r="AL104" s="373">
        <v>1408.5</v>
      </c>
      <c r="AM104" s="373">
        <v>1362</v>
      </c>
      <c r="AN104" s="373">
        <v>2140</v>
      </c>
      <c r="AO104" s="373">
        <v>2614.17</v>
      </c>
      <c r="AP104" s="372" t="s">
        <v>419</v>
      </c>
      <c r="AQ104" s="373" t="s">
        <v>419</v>
      </c>
      <c r="AR104" s="373" t="s">
        <v>419</v>
      </c>
      <c r="AS104" s="373" t="s">
        <v>419</v>
      </c>
      <c r="AT104" s="374" t="s">
        <v>419</v>
      </c>
      <c r="AU104" s="373" t="s">
        <v>419</v>
      </c>
      <c r="AV104" s="373" t="s">
        <v>419</v>
      </c>
      <c r="AW104" s="373" t="s">
        <v>419</v>
      </c>
      <c r="AX104" s="373" t="s">
        <v>419</v>
      </c>
      <c r="AY104" s="373" t="s">
        <v>419</v>
      </c>
      <c r="AZ104" s="372" t="s">
        <v>419</v>
      </c>
      <c r="BA104" s="373" t="s">
        <v>419</v>
      </c>
      <c r="BB104" s="373" t="s">
        <v>419</v>
      </c>
      <c r="BC104" s="373" t="s">
        <v>419</v>
      </c>
      <c r="BD104" s="374" t="s">
        <v>419</v>
      </c>
      <c r="BE104" s="373" t="s">
        <v>419</v>
      </c>
      <c r="BF104" s="373" t="s">
        <v>419</v>
      </c>
      <c r="BG104" s="373" t="s">
        <v>419</v>
      </c>
      <c r="BH104" s="373" t="s">
        <v>419</v>
      </c>
      <c r="BI104" s="373" t="s">
        <v>419</v>
      </c>
      <c r="BJ104" s="372" t="s">
        <v>419</v>
      </c>
      <c r="BK104" s="373" t="s">
        <v>419</v>
      </c>
      <c r="BL104" s="373" t="s">
        <v>419</v>
      </c>
      <c r="BM104" s="373" t="s">
        <v>419</v>
      </c>
      <c r="BN104" s="374" t="s">
        <v>419</v>
      </c>
      <c r="BO104" s="380" t="s">
        <v>419</v>
      </c>
      <c r="BP104" s="380" t="s">
        <v>419</v>
      </c>
      <c r="BQ104" s="380" t="s">
        <v>419</v>
      </c>
      <c r="BR104" s="380" t="s">
        <v>419</v>
      </c>
      <c r="BS104" s="380" t="s">
        <v>419</v>
      </c>
      <c r="BT104" s="372" t="s">
        <v>419</v>
      </c>
      <c r="BU104" s="373" t="s">
        <v>419</v>
      </c>
      <c r="BV104" s="373" t="s">
        <v>419</v>
      </c>
      <c r="BW104" s="373" t="s">
        <v>419</v>
      </c>
      <c r="BX104" s="374" t="s">
        <v>419</v>
      </c>
    </row>
    <row r="105" spans="1:76" x14ac:dyDescent="0.25">
      <c r="A105" s="356" t="s">
        <v>245</v>
      </c>
      <c r="B105" s="378">
        <v>37.72</v>
      </c>
      <c r="C105" s="379">
        <v>31.2</v>
      </c>
      <c r="D105" s="379">
        <v>33.6</v>
      </c>
      <c r="E105" s="379">
        <v>32.799999999999997</v>
      </c>
      <c r="F105" s="379">
        <v>32.799999999999997</v>
      </c>
      <c r="G105" s="378">
        <v>43.67</v>
      </c>
      <c r="H105" s="379">
        <v>53.87</v>
      </c>
      <c r="I105" s="379">
        <v>33.28</v>
      </c>
      <c r="J105" s="379">
        <v>48.71</v>
      </c>
      <c r="K105" s="382">
        <v>33.479999999999997</v>
      </c>
      <c r="L105" s="379">
        <v>168.69</v>
      </c>
      <c r="M105" s="379">
        <v>202.68</v>
      </c>
      <c r="N105" s="379">
        <v>124.64</v>
      </c>
      <c r="O105" s="379">
        <v>193.67</v>
      </c>
      <c r="P105" s="379">
        <v>121.92</v>
      </c>
      <c r="Q105" s="378">
        <v>45.24</v>
      </c>
      <c r="R105" s="379">
        <v>51.6</v>
      </c>
      <c r="S105" s="379">
        <v>62.36</v>
      </c>
      <c r="T105" s="379">
        <v>67.42</v>
      </c>
      <c r="U105" s="382">
        <v>87.19</v>
      </c>
      <c r="V105" s="379">
        <v>49.8</v>
      </c>
      <c r="W105" s="379">
        <v>41.6</v>
      </c>
      <c r="X105" s="379">
        <v>41.6</v>
      </c>
      <c r="Y105" s="379">
        <v>47.9</v>
      </c>
      <c r="Z105" s="379">
        <v>42.4</v>
      </c>
      <c r="AA105" s="372" t="s">
        <v>419</v>
      </c>
      <c r="AB105" s="373" t="s">
        <v>419</v>
      </c>
      <c r="AC105" s="373" t="s">
        <v>419</v>
      </c>
      <c r="AD105" s="373" t="s">
        <v>419</v>
      </c>
      <c r="AE105" s="373" t="s">
        <v>419</v>
      </c>
      <c r="AF105" s="393">
        <v>64.5</v>
      </c>
      <c r="AG105" s="384">
        <v>71</v>
      </c>
      <c r="AH105" s="384">
        <v>94</v>
      </c>
      <c r="AI105" s="384">
        <v>81.83</v>
      </c>
      <c r="AJ105" s="388">
        <v>88.21</v>
      </c>
      <c r="AK105" s="379">
        <v>1925.29</v>
      </c>
      <c r="AL105" s="379">
        <v>1411</v>
      </c>
      <c r="AM105" s="379">
        <v>1362</v>
      </c>
      <c r="AN105" s="379">
        <v>2140</v>
      </c>
      <c r="AO105" s="379">
        <v>2614.17</v>
      </c>
      <c r="AP105" s="378">
        <v>1606.56</v>
      </c>
      <c r="AQ105" s="379">
        <v>1445.09</v>
      </c>
      <c r="AR105" s="379">
        <v>2185.46</v>
      </c>
      <c r="AS105" s="379">
        <v>2593.81</v>
      </c>
      <c r="AT105" s="382">
        <v>2553.84</v>
      </c>
      <c r="AU105" s="373" t="s">
        <v>419</v>
      </c>
      <c r="AV105" s="373" t="s">
        <v>419</v>
      </c>
      <c r="AW105" s="373" t="s">
        <v>419</v>
      </c>
      <c r="AX105" s="373" t="s">
        <v>419</v>
      </c>
      <c r="AY105" s="373" t="s">
        <v>419</v>
      </c>
      <c r="AZ105" s="372" t="s">
        <v>419</v>
      </c>
      <c r="BA105" s="373" t="s">
        <v>419</v>
      </c>
      <c r="BB105" s="373" t="s">
        <v>419</v>
      </c>
      <c r="BC105" s="373" t="s">
        <v>419</v>
      </c>
      <c r="BD105" s="374" t="s">
        <v>419</v>
      </c>
      <c r="BE105" s="373" t="s">
        <v>419</v>
      </c>
      <c r="BF105" s="373" t="s">
        <v>419</v>
      </c>
      <c r="BG105" s="373" t="s">
        <v>419</v>
      </c>
      <c r="BH105" s="373" t="s">
        <v>419</v>
      </c>
      <c r="BI105" s="373" t="s">
        <v>419</v>
      </c>
      <c r="BJ105" s="372" t="s">
        <v>419</v>
      </c>
      <c r="BK105" s="373" t="s">
        <v>419</v>
      </c>
      <c r="BL105" s="373" t="s">
        <v>419</v>
      </c>
      <c r="BM105" s="373" t="s">
        <v>419</v>
      </c>
      <c r="BN105" s="374" t="s">
        <v>419</v>
      </c>
      <c r="BO105" s="380" t="s">
        <v>419</v>
      </c>
      <c r="BP105" s="380" t="s">
        <v>419</v>
      </c>
      <c r="BQ105" s="380" t="s">
        <v>419</v>
      </c>
      <c r="BR105" s="380" t="s">
        <v>419</v>
      </c>
      <c r="BS105" s="380" t="s">
        <v>419</v>
      </c>
      <c r="BT105" s="372" t="s">
        <v>419</v>
      </c>
      <c r="BU105" s="373" t="s">
        <v>419</v>
      </c>
      <c r="BV105" s="373" t="s">
        <v>419</v>
      </c>
      <c r="BW105" s="373" t="s">
        <v>419</v>
      </c>
      <c r="BX105" s="374" t="s">
        <v>419</v>
      </c>
    </row>
    <row r="106" spans="1:76" x14ac:dyDescent="0.25">
      <c r="A106" s="356" t="s">
        <v>246</v>
      </c>
      <c r="B106" s="378">
        <v>38.4</v>
      </c>
      <c r="C106" s="379">
        <v>46.6</v>
      </c>
      <c r="D106" s="379">
        <v>47.1</v>
      </c>
      <c r="E106" s="379">
        <v>58.1</v>
      </c>
      <c r="F106" s="379">
        <v>68.56</v>
      </c>
      <c r="G106" s="378">
        <v>52.98</v>
      </c>
      <c r="H106" s="379">
        <v>62.28</v>
      </c>
      <c r="I106" s="379">
        <v>63.74</v>
      </c>
      <c r="J106" s="379">
        <v>63.13</v>
      </c>
      <c r="K106" s="382">
        <v>42.54</v>
      </c>
      <c r="L106" s="379">
        <v>205.25</v>
      </c>
      <c r="M106" s="379">
        <v>216.95</v>
      </c>
      <c r="N106" s="379">
        <v>225.41</v>
      </c>
      <c r="O106" s="379">
        <v>229.21</v>
      </c>
      <c r="P106" s="379">
        <v>158.96</v>
      </c>
      <c r="Q106" s="378">
        <v>47.2</v>
      </c>
      <c r="R106" s="379">
        <v>55</v>
      </c>
      <c r="S106" s="379">
        <v>61</v>
      </c>
      <c r="T106" s="379">
        <v>73.2</v>
      </c>
      <c r="U106" s="382">
        <v>86.51</v>
      </c>
      <c r="V106" s="379">
        <v>62.4</v>
      </c>
      <c r="W106" s="379">
        <v>70.150000000000006</v>
      </c>
      <c r="X106" s="379">
        <v>96.61</v>
      </c>
      <c r="Y106" s="379">
        <v>72.92</v>
      </c>
      <c r="Z106" s="379">
        <v>92.81</v>
      </c>
      <c r="AA106" s="372" t="s">
        <v>419</v>
      </c>
      <c r="AB106" s="373" t="s">
        <v>419</v>
      </c>
      <c r="AC106" s="373" t="s">
        <v>419</v>
      </c>
      <c r="AD106" s="373" t="s">
        <v>419</v>
      </c>
      <c r="AE106" s="373" t="s">
        <v>419</v>
      </c>
      <c r="AF106" s="393" t="s">
        <v>419</v>
      </c>
      <c r="AG106" s="384" t="s">
        <v>419</v>
      </c>
      <c r="AH106" s="384" t="s">
        <v>419</v>
      </c>
      <c r="AI106" s="384" t="s">
        <v>419</v>
      </c>
      <c r="AJ106" s="388" t="s">
        <v>419</v>
      </c>
      <c r="AK106" s="373" t="s">
        <v>419</v>
      </c>
      <c r="AL106" s="373" t="s">
        <v>419</v>
      </c>
      <c r="AM106" s="373" t="s">
        <v>419</v>
      </c>
      <c r="AN106" s="373" t="s">
        <v>419</v>
      </c>
      <c r="AO106" s="373" t="s">
        <v>419</v>
      </c>
      <c r="AP106" s="372" t="s">
        <v>419</v>
      </c>
      <c r="AQ106" s="373" t="s">
        <v>419</v>
      </c>
      <c r="AR106" s="373" t="s">
        <v>419</v>
      </c>
      <c r="AS106" s="373" t="s">
        <v>419</v>
      </c>
      <c r="AT106" s="374" t="s">
        <v>419</v>
      </c>
      <c r="AU106" s="373" t="s">
        <v>419</v>
      </c>
      <c r="AV106" s="373" t="s">
        <v>419</v>
      </c>
      <c r="AW106" s="373" t="s">
        <v>419</v>
      </c>
      <c r="AX106" s="373" t="s">
        <v>419</v>
      </c>
      <c r="AY106" s="373" t="s">
        <v>419</v>
      </c>
      <c r="AZ106" s="372" t="s">
        <v>419</v>
      </c>
      <c r="BA106" s="373" t="s">
        <v>419</v>
      </c>
      <c r="BB106" s="373" t="s">
        <v>419</v>
      </c>
      <c r="BC106" s="373" t="s">
        <v>419</v>
      </c>
      <c r="BD106" s="374" t="s">
        <v>419</v>
      </c>
      <c r="BE106" s="373" t="s">
        <v>419</v>
      </c>
      <c r="BF106" s="373" t="s">
        <v>419</v>
      </c>
      <c r="BG106" s="373" t="s">
        <v>419</v>
      </c>
      <c r="BH106" s="373" t="s">
        <v>419</v>
      </c>
      <c r="BI106" s="373" t="s">
        <v>419</v>
      </c>
      <c r="BJ106" s="372" t="s">
        <v>419</v>
      </c>
      <c r="BK106" s="373" t="s">
        <v>419</v>
      </c>
      <c r="BL106" s="373" t="s">
        <v>419</v>
      </c>
      <c r="BM106" s="373" t="s">
        <v>419</v>
      </c>
      <c r="BN106" s="374" t="s">
        <v>419</v>
      </c>
      <c r="BO106" s="380" t="s">
        <v>419</v>
      </c>
      <c r="BP106" s="380" t="s">
        <v>419</v>
      </c>
      <c r="BQ106" s="380" t="s">
        <v>419</v>
      </c>
      <c r="BR106" s="380" t="s">
        <v>419</v>
      </c>
      <c r="BS106" s="380" t="s">
        <v>419</v>
      </c>
      <c r="BT106" s="372" t="s">
        <v>419</v>
      </c>
      <c r="BU106" s="373" t="s">
        <v>419</v>
      </c>
      <c r="BV106" s="373" t="s">
        <v>419</v>
      </c>
      <c r="BW106" s="373" t="s">
        <v>419</v>
      </c>
      <c r="BX106" s="374" t="s">
        <v>419</v>
      </c>
    </row>
    <row r="107" spans="1:76" x14ac:dyDescent="0.25">
      <c r="A107" s="356" t="s">
        <v>247</v>
      </c>
      <c r="B107" s="378">
        <v>41.91</v>
      </c>
      <c r="C107" s="379">
        <v>45.52</v>
      </c>
      <c r="D107" s="379">
        <v>67.349999999999994</v>
      </c>
      <c r="E107" s="379">
        <v>59.41</v>
      </c>
      <c r="F107" s="379">
        <v>64.73</v>
      </c>
      <c r="G107" s="378">
        <v>48.34</v>
      </c>
      <c r="H107" s="379">
        <v>60.05</v>
      </c>
      <c r="I107" s="379">
        <v>58.51</v>
      </c>
      <c r="J107" s="379">
        <v>50.27</v>
      </c>
      <c r="K107" s="382">
        <v>51.19</v>
      </c>
      <c r="L107" s="379">
        <v>157.30000000000001</v>
      </c>
      <c r="M107" s="379">
        <v>218.24</v>
      </c>
      <c r="N107" s="379">
        <v>211.44</v>
      </c>
      <c r="O107" s="379">
        <v>197.97</v>
      </c>
      <c r="P107" s="379">
        <v>199.26</v>
      </c>
      <c r="Q107" s="378">
        <v>48.8</v>
      </c>
      <c r="R107" s="379">
        <v>55</v>
      </c>
      <c r="S107" s="379">
        <v>61</v>
      </c>
      <c r="T107" s="379">
        <v>73.2</v>
      </c>
      <c r="U107" s="382">
        <v>86.51</v>
      </c>
      <c r="V107" s="379">
        <v>73.599999999999994</v>
      </c>
      <c r="W107" s="379">
        <v>82.19</v>
      </c>
      <c r="X107" s="379">
        <v>98.54</v>
      </c>
      <c r="Y107" s="379">
        <v>107.7</v>
      </c>
      <c r="Z107" s="379">
        <v>104.38</v>
      </c>
      <c r="AA107" s="372" t="s">
        <v>419</v>
      </c>
      <c r="AB107" s="373" t="s">
        <v>419</v>
      </c>
      <c r="AC107" s="373" t="s">
        <v>419</v>
      </c>
      <c r="AD107" s="373" t="s">
        <v>419</v>
      </c>
      <c r="AE107" s="373" t="s">
        <v>419</v>
      </c>
      <c r="AF107" s="393">
        <v>79</v>
      </c>
      <c r="AG107" s="384">
        <v>71</v>
      </c>
      <c r="AH107" s="384">
        <v>94</v>
      </c>
      <c r="AI107" s="384">
        <v>81.83</v>
      </c>
      <c r="AJ107" s="388">
        <v>88.21</v>
      </c>
      <c r="AK107" s="373" t="s">
        <v>419</v>
      </c>
      <c r="AL107" s="373" t="s">
        <v>419</v>
      </c>
      <c r="AM107" s="373" t="s">
        <v>419</v>
      </c>
      <c r="AN107" s="373" t="s">
        <v>419</v>
      </c>
      <c r="AO107" s="373" t="s">
        <v>419</v>
      </c>
      <c r="AP107" s="372" t="s">
        <v>419</v>
      </c>
      <c r="AQ107" s="373" t="s">
        <v>419</v>
      </c>
      <c r="AR107" s="373" t="s">
        <v>419</v>
      </c>
      <c r="AS107" s="373" t="s">
        <v>419</v>
      </c>
      <c r="AT107" s="374" t="s">
        <v>419</v>
      </c>
      <c r="AU107" s="373" t="s">
        <v>419</v>
      </c>
      <c r="AV107" s="373" t="s">
        <v>419</v>
      </c>
      <c r="AW107" s="373" t="s">
        <v>419</v>
      </c>
      <c r="AX107" s="373" t="s">
        <v>419</v>
      </c>
      <c r="AY107" s="373" t="s">
        <v>419</v>
      </c>
      <c r="AZ107" s="372" t="s">
        <v>419</v>
      </c>
      <c r="BA107" s="373" t="s">
        <v>419</v>
      </c>
      <c r="BB107" s="373" t="s">
        <v>419</v>
      </c>
      <c r="BC107" s="373" t="s">
        <v>419</v>
      </c>
      <c r="BD107" s="374" t="s">
        <v>419</v>
      </c>
      <c r="BE107" s="373" t="s">
        <v>419</v>
      </c>
      <c r="BF107" s="373" t="s">
        <v>419</v>
      </c>
      <c r="BG107" s="373" t="s">
        <v>419</v>
      </c>
      <c r="BH107" s="373" t="s">
        <v>419</v>
      </c>
      <c r="BI107" s="373" t="s">
        <v>419</v>
      </c>
      <c r="BJ107" s="372" t="s">
        <v>419</v>
      </c>
      <c r="BK107" s="373" t="s">
        <v>419</v>
      </c>
      <c r="BL107" s="373" t="s">
        <v>419</v>
      </c>
      <c r="BM107" s="373" t="s">
        <v>419</v>
      </c>
      <c r="BN107" s="374" t="s">
        <v>419</v>
      </c>
      <c r="BO107" s="380" t="s">
        <v>419</v>
      </c>
      <c r="BP107" s="380" t="s">
        <v>419</v>
      </c>
      <c r="BQ107" s="380" t="s">
        <v>419</v>
      </c>
      <c r="BR107" s="380" t="s">
        <v>419</v>
      </c>
      <c r="BS107" s="380" t="s">
        <v>419</v>
      </c>
      <c r="BT107" s="372" t="s">
        <v>419</v>
      </c>
      <c r="BU107" s="373" t="s">
        <v>419</v>
      </c>
      <c r="BV107" s="373" t="s">
        <v>419</v>
      </c>
      <c r="BW107" s="373" t="s">
        <v>419</v>
      </c>
      <c r="BX107" s="374" t="s">
        <v>419</v>
      </c>
    </row>
    <row r="108" spans="1:76" x14ac:dyDescent="0.25">
      <c r="A108" s="356" t="s">
        <v>248</v>
      </c>
      <c r="B108" s="378">
        <v>41.24</v>
      </c>
      <c r="C108" s="379">
        <v>40.9</v>
      </c>
      <c r="D108" s="379">
        <v>57.76</v>
      </c>
      <c r="E108" s="379">
        <v>60.01</v>
      </c>
      <c r="F108" s="379">
        <v>58.61</v>
      </c>
      <c r="G108" s="378">
        <v>57.65</v>
      </c>
      <c r="H108" s="379">
        <v>65.319999999999993</v>
      </c>
      <c r="I108" s="379">
        <v>66.58</v>
      </c>
      <c r="J108" s="379">
        <v>62.46</v>
      </c>
      <c r="K108" s="382">
        <v>58.25</v>
      </c>
      <c r="L108" s="379">
        <v>206.98</v>
      </c>
      <c r="M108" s="379">
        <v>225.86</v>
      </c>
      <c r="N108" s="379">
        <v>222.51</v>
      </c>
      <c r="O108" s="379">
        <v>217.86</v>
      </c>
      <c r="P108" s="379">
        <v>202.24</v>
      </c>
      <c r="Q108" s="378">
        <v>44.6</v>
      </c>
      <c r="R108" s="379">
        <v>55</v>
      </c>
      <c r="S108" s="379">
        <v>61</v>
      </c>
      <c r="T108" s="379">
        <v>73.2</v>
      </c>
      <c r="U108" s="382">
        <v>86.51</v>
      </c>
      <c r="V108" s="379">
        <v>63.2</v>
      </c>
      <c r="W108" s="379">
        <v>82</v>
      </c>
      <c r="X108" s="379">
        <v>100.21</v>
      </c>
      <c r="Y108" s="379">
        <v>72.7</v>
      </c>
      <c r="Z108" s="379">
        <v>61.6</v>
      </c>
      <c r="AA108" s="372" t="s">
        <v>419</v>
      </c>
      <c r="AB108" s="373" t="s">
        <v>419</v>
      </c>
      <c r="AC108" s="373" t="s">
        <v>419</v>
      </c>
      <c r="AD108" s="373" t="s">
        <v>419</v>
      </c>
      <c r="AE108" s="373" t="s">
        <v>419</v>
      </c>
      <c r="AF108" s="316" t="s">
        <v>419</v>
      </c>
      <c r="AG108" s="313" t="s">
        <v>419</v>
      </c>
      <c r="AH108" s="313" t="s">
        <v>419</v>
      </c>
      <c r="AI108" s="313" t="s">
        <v>419</v>
      </c>
      <c r="AJ108" s="317" t="s">
        <v>419</v>
      </c>
      <c r="AK108" s="373" t="s">
        <v>419</v>
      </c>
      <c r="AL108" s="373" t="s">
        <v>419</v>
      </c>
      <c r="AM108" s="373" t="s">
        <v>419</v>
      </c>
      <c r="AN108" s="373" t="s">
        <v>419</v>
      </c>
      <c r="AO108" s="373" t="s">
        <v>419</v>
      </c>
      <c r="AP108" s="372" t="s">
        <v>419</v>
      </c>
      <c r="AQ108" s="373" t="s">
        <v>419</v>
      </c>
      <c r="AR108" s="373" t="s">
        <v>419</v>
      </c>
      <c r="AS108" s="373" t="s">
        <v>419</v>
      </c>
      <c r="AT108" s="374" t="s">
        <v>419</v>
      </c>
      <c r="AU108" s="373" t="s">
        <v>419</v>
      </c>
      <c r="AV108" s="373" t="s">
        <v>419</v>
      </c>
      <c r="AW108" s="373" t="s">
        <v>419</v>
      </c>
      <c r="AX108" s="373" t="s">
        <v>419</v>
      </c>
      <c r="AY108" s="373" t="s">
        <v>419</v>
      </c>
      <c r="AZ108" s="372" t="s">
        <v>419</v>
      </c>
      <c r="BA108" s="373" t="s">
        <v>419</v>
      </c>
      <c r="BB108" s="373" t="s">
        <v>419</v>
      </c>
      <c r="BC108" s="373" t="s">
        <v>419</v>
      </c>
      <c r="BD108" s="374" t="s">
        <v>419</v>
      </c>
      <c r="BE108" s="373" t="s">
        <v>419</v>
      </c>
      <c r="BF108" s="373" t="s">
        <v>419</v>
      </c>
      <c r="BG108" s="373" t="s">
        <v>419</v>
      </c>
      <c r="BH108" s="373" t="s">
        <v>419</v>
      </c>
      <c r="BI108" s="373" t="s">
        <v>419</v>
      </c>
      <c r="BJ108" s="372" t="s">
        <v>419</v>
      </c>
      <c r="BK108" s="373" t="s">
        <v>419</v>
      </c>
      <c r="BL108" s="373" t="s">
        <v>419</v>
      </c>
      <c r="BM108" s="373" t="s">
        <v>419</v>
      </c>
      <c r="BN108" s="374" t="s">
        <v>419</v>
      </c>
      <c r="BO108" s="373" t="s">
        <v>419</v>
      </c>
      <c r="BP108" s="373" t="s">
        <v>419</v>
      </c>
      <c r="BQ108" s="373" t="s">
        <v>419</v>
      </c>
      <c r="BR108" s="373" t="s">
        <v>419</v>
      </c>
      <c r="BS108" s="373" t="s">
        <v>419</v>
      </c>
      <c r="BT108" s="372" t="s">
        <v>419</v>
      </c>
      <c r="BU108" s="373" t="s">
        <v>419</v>
      </c>
      <c r="BV108" s="373" t="s">
        <v>419</v>
      </c>
      <c r="BW108" s="373" t="s">
        <v>419</v>
      </c>
      <c r="BX108" s="374" t="s">
        <v>419</v>
      </c>
    </row>
    <row r="109" spans="1:76" x14ac:dyDescent="0.25">
      <c r="A109" s="356" t="s">
        <v>249</v>
      </c>
      <c r="B109" s="378">
        <v>40.67</v>
      </c>
      <c r="C109" s="379">
        <v>57.16</v>
      </c>
      <c r="D109" s="379">
        <v>69.73</v>
      </c>
      <c r="E109" s="379">
        <v>74.69</v>
      </c>
      <c r="F109" s="379">
        <v>61.3</v>
      </c>
      <c r="G109" s="378">
        <v>48.81</v>
      </c>
      <c r="H109" s="379">
        <v>56.78</v>
      </c>
      <c r="I109" s="379">
        <v>66.63</v>
      </c>
      <c r="J109" s="379">
        <v>54.1</v>
      </c>
      <c r="K109" s="382">
        <v>57.13</v>
      </c>
      <c r="L109" s="379">
        <v>151.04</v>
      </c>
      <c r="M109" s="379">
        <v>199.88</v>
      </c>
      <c r="N109" s="379">
        <v>228.33</v>
      </c>
      <c r="O109" s="379">
        <v>208.48</v>
      </c>
      <c r="P109" s="379">
        <v>204.4</v>
      </c>
      <c r="Q109" s="378">
        <v>48.8</v>
      </c>
      <c r="R109" s="379">
        <v>55</v>
      </c>
      <c r="S109" s="379">
        <v>61</v>
      </c>
      <c r="T109" s="379">
        <v>73.2</v>
      </c>
      <c r="U109" s="382">
        <v>86.51</v>
      </c>
      <c r="V109" s="379">
        <v>71.2</v>
      </c>
      <c r="W109" s="379">
        <v>94.78</v>
      </c>
      <c r="X109" s="379">
        <v>84</v>
      </c>
      <c r="Y109" s="379">
        <v>113.71</v>
      </c>
      <c r="Z109" s="379">
        <v>101.54</v>
      </c>
      <c r="AA109" s="372" t="s">
        <v>419</v>
      </c>
      <c r="AB109" s="373" t="s">
        <v>419</v>
      </c>
      <c r="AC109" s="373" t="s">
        <v>419</v>
      </c>
      <c r="AD109" s="373" t="s">
        <v>419</v>
      </c>
      <c r="AE109" s="373" t="s">
        <v>419</v>
      </c>
      <c r="AF109" s="393">
        <v>79</v>
      </c>
      <c r="AG109" s="384">
        <v>71</v>
      </c>
      <c r="AH109" s="384">
        <v>94</v>
      </c>
      <c r="AI109" s="384">
        <v>81.83</v>
      </c>
      <c r="AJ109" s="388">
        <v>88.21</v>
      </c>
      <c r="AK109" s="373" t="s">
        <v>419</v>
      </c>
      <c r="AL109" s="373" t="s">
        <v>419</v>
      </c>
      <c r="AM109" s="373" t="s">
        <v>419</v>
      </c>
      <c r="AN109" s="373" t="s">
        <v>419</v>
      </c>
      <c r="AO109" s="373" t="s">
        <v>419</v>
      </c>
      <c r="AP109" s="372" t="s">
        <v>419</v>
      </c>
      <c r="AQ109" s="373" t="s">
        <v>419</v>
      </c>
      <c r="AR109" s="373" t="s">
        <v>419</v>
      </c>
      <c r="AS109" s="373" t="s">
        <v>419</v>
      </c>
      <c r="AT109" s="374" t="s">
        <v>419</v>
      </c>
      <c r="AU109" s="379">
        <v>1520</v>
      </c>
      <c r="AV109" s="379">
        <v>2398</v>
      </c>
      <c r="AW109" s="379">
        <v>1520</v>
      </c>
      <c r="AX109" s="379">
        <v>2058.5</v>
      </c>
      <c r="AY109" s="379">
        <v>2300</v>
      </c>
      <c r="AZ109" s="372" t="s">
        <v>419</v>
      </c>
      <c r="BA109" s="373" t="s">
        <v>419</v>
      </c>
      <c r="BB109" s="373" t="s">
        <v>419</v>
      </c>
      <c r="BC109" s="373" t="s">
        <v>419</v>
      </c>
      <c r="BD109" s="374" t="s">
        <v>419</v>
      </c>
      <c r="BE109" s="373" t="s">
        <v>419</v>
      </c>
      <c r="BF109" s="373" t="s">
        <v>419</v>
      </c>
      <c r="BG109" s="373" t="s">
        <v>419</v>
      </c>
      <c r="BH109" s="373" t="s">
        <v>419</v>
      </c>
      <c r="BI109" s="373" t="s">
        <v>419</v>
      </c>
      <c r="BJ109" s="372" t="s">
        <v>419</v>
      </c>
      <c r="BK109" s="373" t="s">
        <v>419</v>
      </c>
      <c r="BL109" s="373" t="s">
        <v>419</v>
      </c>
      <c r="BM109" s="373" t="s">
        <v>419</v>
      </c>
      <c r="BN109" s="374" t="s">
        <v>419</v>
      </c>
      <c r="BO109" s="373" t="s">
        <v>419</v>
      </c>
      <c r="BP109" s="373" t="s">
        <v>419</v>
      </c>
      <c r="BQ109" s="373" t="s">
        <v>419</v>
      </c>
      <c r="BR109" s="373" t="s">
        <v>419</v>
      </c>
      <c r="BS109" s="373" t="s">
        <v>419</v>
      </c>
      <c r="BT109" s="372" t="s">
        <v>419</v>
      </c>
      <c r="BU109" s="373" t="s">
        <v>419</v>
      </c>
      <c r="BV109" s="373" t="s">
        <v>419</v>
      </c>
      <c r="BW109" s="373" t="s">
        <v>419</v>
      </c>
      <c r="BX109" s="374" t="s">
        <v>419</v>
      </c>
    </row>
    <row r="110" spans="1:76" x14ac:dyDescent="0.25">
      <c r="A110" s="356" t="s">
        <v>250</v>
      </c>
      <c r="B110" s="378">
        <v>49.73</v>
      </c>
      <c r="C110" s="379">
        <v>64.22</v>
      </c>
      <c r="D110" s="379">
        <v>57.42</v>
      </c>
      <c r="E110" s="379">
        <v>71.92</v>
      </c>
      <c r="F110" s="379">
        <v>75.22</v>
      </c>
      <c r="G110" s="378">
        <v>39.81</v>
      </c>
      <c r="H110" s="379">
        <v>39.090000000000003</v>
      </c>
      <c r="I110" s="379">
        <v>31.36</v>
      </c>
      <c r="J110" s="379">
        <v>44.34</v>
      </c>
      <c r="K110" s="382">
        <v>39.950000000000003</v>
      </c>
      <c r="L110" s="379">
        <v>178.43</v>
      </c>
      <c r="M110" s="379">
        <v>174.99</v>
      </c>
      <c r="N110" s="379">
        <v>126.32</v>
      </c>
      <c r="O110" s="379">
        <v>182.05</v>
      </c>
      <c r="P110" s="379">
        <v>174.38</v>
      </c>
      <c r="Q110" s="378">
        <v>71.08</v>
      </c>
      <c r="R110" s="379">
        <v>58.16</v>
      </c>
      <c r="S110" s="379">
        <v>73.180000000000007</v>
      </c>
      <c r="T110" s="379">
        <v>85.7</v>
      </c>
      <c r="U110" s="382">
        <v>77.37</v>
      </c>
      <c r="V110" s="379">
        <v>74.239999999999995</v>
      </c>
      <c r="W110" s="379">
        <v>65.89</v>
      </c>
      <c r="X110" s="379">
        <v>74.59</v>
      </c>
      <c r="Y110" s="379">
        <v>77.73</v>
      </c>
      <c r="Z110" s="379">
        <v>89.86</v>
      </c>
      <c r="AA110" s="378">
        <v>14.19</v>
      </c>
      <c r="AB110" s="379">
        <v>16.3</v>
      </c>
      <c r="AC110" s="379">
        <v>18.899999999999999</v>
      </c>
      <c r="AD110" s="379">
        <v>31.94</v>
      </c>
      <c r="AE110" s="379">
        <v>20.38</v>
      </c>
      <c r="AF110" s="316" t="s">
        <v>419</v>
      </c>
      <c r="AG110" s="313" t="s">
        <v>419</v>
      </c>
      <c r="AH110" s="313" t="s">
        <v>419</v>
      </c>
      <c r="AI110" s="313" t="s">
        <v>419</v>
      </c>
      <c r="AJ110" s="317" t="s">
        <v>419</v>
      </c>
      <c r="AK110" s="373" t="s">
        <v>419</v>
      </c>
      <c r="AL110" s="373" t="s">
        <v>419</v>
      </c>
      <c r="AM110" s="373" t="s">
        <v>419</v>
      </c>
      <c r="AN110" s="373" t="s">
        <v>419</v>
      </c>
      <c r="AO110" s="373" t="s">
        <v>419</v>
      </c>
      <c r="AP110" s="378">
        <v>1335.28</v>
      </c>
      <c r="AQ110" s="379">
        <v>2467.33</v>
      </c>
      <c r="AR110" s="379">
        <v>1536.14</v>
      </c>
      <c r="AS110" s="379">
        <v>2740.07</v>
      </c>
      <c r="AT110" s="382">
        <v>2942.71</v>
      </c>
      <c r="AU110" s="373" t="s">
        <v>419</v>
      </c>
      <c r="AV110" s="373" t="s">
        <v>419</v>
      </c>
      <c r="AW110" s="373" t="s">
        <v>419</v>
      </c>
      <c r="AX110" s="373" t="s">
        <v>419</v>
      </c>
      <c r="AY110" s="373" t="s">
        <v>419</v>
      </c>
      <c r="AZ110" s="372" t="s">
        <v>419</v>
      </c>
      <c r="BA110" s="373" t="s">
        <v>419</v>
      </c>
      <c r="BB110" s="373" t="s">
        <v>419</v>
      </c>
      <c r="BC110" s="373" t="s">
        <v>419</v>
      </c>
      <c r="BD110" s="374" t="s">
        <v>419</v>
      </c>
      <c r="BE110" s="373" t="s">
        <v>419</v>
      </c>
      <c r="BF110" s="373" t="s">
        <v>419</v>
      </c>
      <c r="BG110" s="373" t="s">
        <v>419</v>
      </c>
      <c r="BH110" s="373" t="s">
        <v>419</v>
      </c>
      <c r="BI110" s="373" t="s">
        <v>419</v>
      </c>
      <c r="BJ110" s="372" t="s">
        <v>419</v>
      </c>
      <c r="BK110" s="373" t="s">
        <v>419</v>
      </c>
      <c r="BL110" s="373" t="s">
        <v>419</v>
      </c>
      <c r="BM110" s="373" t="s">
        <v>419</v>
      </c>
      <c r="BN110" s="374" t="s">
        <v>419</v>
      </c>
      <c r="BO110" s="373" t="s">
        <v>419</v>
      </c>
      <c r="BP110" s="373" t="s">
        <v>419</v>
      </c>
      <c r="BQ110" s="373" t="s">
        <v>419</v>
      </c>
      <c r="BR110" s="373" t="s">
        <v>419</v>
      </c>
      <c r="BS110" s="373" t="s">
        <v>419</v>
      </c>
      <c r="BT110" s="372" t="s">
        <v>419</v>
      </c>
      <c r="BU110" s="373" t="s">
        <v>419</v>
      </c>
      <c r="BV110" s="373" t="s">
        <v>419</v>
      </c>
      <c r="BW110" s="373" t="s">
        <v>419</v>
      </c>
      <c r="BX110" s="374" t="s">
        <v>419</v>
      </c>
    </row>
    <row r="111" spans="1:76" x14ac:dyDescent="0.25">
      <c r="A111" s="356" t="s">
        <v>251</v>
      </c>
      <c r="B111" s="378">
        <v>46.35</v>
      </c>
      <c r="C111" s="379">
        <v>46.85</v>
      </c>
      <c r="D111" s="379">
        <v>47.1</v>
      </c>
      <c r="E111" s="379">
        <v>57.76</v>
      </c>
      <c r="F111" s="379">
        <v>68.56</v>
      </c>
      <c r="G111" s="372" t="s">
        <v>419</v>
      </c>
      <c r="H111" s="373" t="s">
        <v>419</v>
      </c>
      <c r="I111" s="373" t="s">
        <v>419</v>
      </c>
      <c r="J111" s="373" t="s">
        <v>419</v>
      </c>
      <c r="K111" s="374" t="s">
        <v>419</v>
      </c>
      <c r="L111" s="379">
        <v>79.400000000000006</v>
      </c>
      <c r="M111" s="379">
        <v>85.6</v>
      </c>
      <c r="N111" s="379">
        <v>118</v>
      </c>
      <c r="O111" s="379">
        <v>158</v>
      </c>
      <c r="P111" s="379">
        <v>157.69</v>
      </c>
      <c r="Q111" s="378">
        <v>55.5</v>
      </c>
      <c r="R111" s="379">
        <v>56.7</v>
      </c>
      <c r="S111" s="379">
        <v>61</v>
      </c>
      <c r="T111" s="379">
        <v>74.400000000000006</v>
      </c>
      <c r="U111" s="382">
        <v>86.51</v>
      </c>
      <c r="V111" s="379">
        <v>55.17</v>
      </c>
      <c r="W111" s="379">
        <v>75.5</v>
      </c>
      <c r="X111" s="379">
        <v>65</v>
      </c>
      <c r="Y111" s="379">
        <v>65.599999999999994</v>
      </c>
      <c r="Z111" s="379">
        <v>81.03</v>
      </c>
      <c r="AA111" s="372" t="s">
        <v>419</v>
      </c>
      <c r="AB111" s="373" t="s">
        <v>419</v>
      </c>
      <c r="AC111" s="373" t="s">
        <v>419</v>
      </c>
      <c r="AD111" s="373" t="s">
        <v>419</v>
      </c>
      <c r="AE111" s="373" t="s">
        <v>419</v>
      </c>
      <c r="AF111" s="316" t="s">
        <v>419</v>
      </c>
      <c r="AG111" s="313" t="s">
        <v>419</v>
      </c>
      <c r="AH111" s="313" t="s">
        <v>419</v>
      </c>
      <c r="AI111" s="313" t="s">
        <v>419</v>
      </c>
      <c r="AJ111" s="317" t="s">
        <v>419</v>
      </c>
      <c r="AK111" s="373" t="s">
        <v>419</v>
      </c>
      <c r="AL111" s="373" t="s">
        <v>419</v>
      </c>
      <c r="AM111" s="373" t="s">
        <v>419</v>
      </c>
      <c r="AN111" s="373" t="s">
        <v>419</v>
      </c>
      <c r="AO111" s="373" t="s">
        <v>419</v>
      </c>
      <c r="AP111" s="378">
        <v>2005.19</v>
      </c>
      <c r="AQ111" s="379">
        <v>1912</v>
      </c>
      <c r="AR111" s="379">
        <v>2185.46</v>
      </c>
      <c r="AS111" s="379">
        <v>2593.81</v>
      </c>
      <c r="AT111" s="382">
        <v>2553.84</v>
      </c>
      <c r="AU111" s="373" t="s">
        <v>419</v>
      </c>
      <c r="AV111" s="373" t="s">
        <v>419</v>
      </c>
      <c r="AW111" s="373" t="s">
        <v>419</v>
      </c>
      <c r="AX111" s="373" t="s">
        <v>419</v>
      </c>
      <c r="AY111" s="373" t="s">
        <v>419</v>
      </c>
      <c r="AZ111" s="372" t="s">
        <v>419</v>
      </c>
      <c r="BA111" s="373" t="s">
        <v>419</v>
      </c>
      <c r="BB111" s="373" t="s">
        <v>419</v>
      </c>
      <c r="BC111" s="373" t="s">
        <v>419</v>
      </c>
      <c r="BD111" s="374" t="s">
        <v>419</v>
      </c>
      <c r="BE111" s="373" t="s">
        <v>419</v>
      </c>
      <c r="BF111" s="373" t="s">
        <v>419</v>
      </c>
      <c r="BG111" s="373" t="s">
        <v>419</v>
      </c>
      <c r="BH111" s="373" t="s">
        <v>419</v>
      </c>
      <c r="BI111" s="373" t="s">
        <v>419</v>
      </c>
      <c r="BJ111" s="372" t="s">
        <v>419</v>
      </c>
      <c r="BK111" s="373" t="s">
        <v>419</v>
      </c>
      <c r="BL111" s="373" t="s">
        <v>419</v>
      </c>
      <c r="BM111" s="373" t="s">
        <v>419</v>
      </c>
      <c r="BN111" s="374" t="s">
        <v>419</v>
      </c>
      <c r="BO111" s="373" t="s">
        <v>419</v>
      </c>
      <c r="BP111" s="373" t="s">
        <v>419</v>
      </c>
      <c r="BQ111" s="373" t="s">
        <v>419</v>
      </c>
      <c r="BR111" s="373" t="s">
        <v>419</v>
      </c>
      <c r="BS111" s="373" t="s">
        <v>419</v>
      </c>
      <c r="BT111" s="372" t="s">
        <v>419</v>
      </c>
      <c r="BU111" s="373" t="s">
        <v>419</v>
      </c>
      <c r="BV111" s="373" t="s">
        <v>419</v>
      </c>
      <c r="BW111" s="373" t="s">
        <v>419</v>
      </c>
      <c r="BX111" s="374" t="s">
        <v>419</v>
      </c>
    </row>
    <row r="112" spans="1:76" x14ac:dyDescent="0.25">
      <c r="A112" s="356" t="s">
        <v>252</v>
      </c>
      <c r="B112" s="378">
        <v>36</v>
      </c>
      <c r="C112" s="379">
        <v>44.2</v>
      </c>
      <c r="D112" s="379">
        <v>47.1</v>
      </c>
      <c r="E112" s="379">
        <v>58.4</v>
      </c>
      <c r="F112" s="379">
        <v>68.56</v>
      </c>
      <c r="G112" s="378">
        <v>53.91</v>
      </c>
      <c r="H112" s="379">
        <v>62.63</v>
      </c>
      <c r="I112" s="379">
        <v>66.31</v>
      </c>
      <c r="J112" s="379">
        <v>62.51</v>
      </c>
      <c r="K112" s="382">
        <v>50.58</v>
      </c>
      <c r="L112" s="379">
        <v>198.66</v>
      </c>
      <c r="M112" s="379">
        <v>218.42</v>
      </c>
      <c r="N112" s="379">
        <v>224.54</v>
      </c>
      <c r="O112" s="379">
        <v>219.62</v>
      </c>
      <c r="P112" s="379">
        <v>178.56</v>
      </c>
      <c r="Q112" s="378">
        <v>79</v>
      </c>
      <c r="R112" s="379">
        <v>55</v>
      </c>
      <c r="S112" s="379">
        <v>61</v>
      </c>
      <c r="T112" s="379">
        <v>73.2</v>
      </c>
      <c r="U112" s="382">
        <v>86.51</v>
      </c>
      <c r="V112" s="379">
        <v>63.2</v>
      </c>
      <c r="W112" s="379">
        <v>84.8</v>
      </c>
      <c r="X112" s="379">
        <v>71.25</v>
      </c>
      <c r="Y112" s="379">
        <v>78.2</v>
      </c>
      <c r="Z112" s="379">
        <v>78.23</v>
      </c>
      <c r="AA112" s="372" t="s">
        <v>419</v>
      </c>
      <c r="AB112" s="373" t="s">
        <v>419</v>
      </c>
      <c r="AC112" s="373" t="s">
        <v>419</v>
      </c>
      <c r="AD112" s="373" t="s">
        <v>419</v>
      </c>
      <c r="AE112" s="373" t="s">
        <v>419</v>
      </c>
      <c r="AF112" s="316" t="s">
        <v>419</v>
      </c>
      <c r="AG112" s="313" t="s">
        <v>419</v>
      </c>
      <c r="AH112" s="313" t="s">
        <v>419</v>
      </c>
      <c r="AI112" s="313" t="s">
        <v>419</v>
      </c>
      <c r="AJ112" s="317" t="s">
        <v>419</v>
      </c>
      <c r="AK112" s="373" t="s">
        <v>419</v>
      </c>
      <c r="AL112" s="373" t="s">
        <v>419</v>
      </c>
      <c r="AM112" s="373" t="s">
        <v>419</v>
      </c>
      <c r="AN112" s="373" t="s">
        <v>419</v>
      </c>
      <c r="AO112" s="373" t="s">
        <v>419</v>
      </c>
      <c r="AP112" s="372" t="s">
        <v>419</v>
      </c>
      <c r="AQ112" s="373" t="s">
        <v>419</v>
      </c>
      <c r="AR112" s="373" t="s">
        <v>419</v>
      </c>
      <c r="AS112" s="373" t="s">
        <v>419</v>
      </c>
      <c r="AT112" s="374" t="s">
        <v>419</v>
      </c>
      <c r="AU112" s="373" t="s">
        <v>419</v>
      </c>
      <c r="AV112" s="373" t="s">
        <v>419</v>
      </c>
      <c r="AW112" s="373" t="s">
        <v>419</v>
      </c>
      <c r="AX112" s="373" t="s">
        <v>419</v>
      </c>
      <c r="AY112" s="373" t="s">
        <v>419</v>
      </c>
      <c r="AZ112" s="372" t="s">
        <v>419</v>
      </c>
      <c r="BA112" s="373" t="s">
        <v>419</v>
      </c>
      <c r="BB112" s="373" t="s">
        <v>419</v>
      </c>
      <c r="BC112" s="373" t="s">
        <v>419</v>
      </c>
      <c r="BD112" s="374" t="s">
        <v>419</v>
      </c>
      <c r="BE112" s="373" t="s">
        <v>419</v>
      </c>
      <c r="BF112" s="373" t="s">
        <v>419</v>
      </c>
      <c r="BG112" s="373" t="s">
        <v>419</v>
      </c>
      <c r="BH112" s="373" t="s">
        <v>419</v>
      </c>
      <c r="BI112" s="373" t="s">
        <v>419</v>
      </c>
      <c r="BJ112" s="372" t="s">
        <v>419</v>
      </c>
      <c r="BK112" s="373" t="s">
        <v>419</v>
      </c>
      <c r="BL112" s="373" t="s">
        <v>419</v>
      </c>
      <c r="BM112" s="373" t="s">
        <v>419</v>
      </c>
      <c r="BN112" s="374" t="s">
        <v>419</v>
      </c>
      <c r="BO112" s="373" t="s">
        <v>419</v>
      </c>
      <c r="BP112" s="373" t="s">
        <v>419</v>
      </c>
      <c r="BQ112" s="373" t="s">
        <v>419</v>
      </c>
      <c r="BR112" s="373" t="s">
        <v>419</v>
      </c>
      <c r="BS112" s="373" t="s">
        <v>419</v>
      </c>
      <c r="BT112" s="372" t="s">
        <v>419</v>
      </c>
      <c r="BU112" s="373" t="s">
        <v>419</v>
      </c>
      <c r="BV112" s="373" t="s">
        <v>419</v>
      </c>
      <c r="BW112" s="373" t="s">
        <v>419</v>
      </c>
      <c r="BX112" s="374" t="s">
        <v>419</v>
      </c>
    </row>
    <row r="113" spans="1:76" x14ac:dyDescent="0.25">
      <c r="A113" s="356" t="s">
        <v>253</v>
      </c>
      <c r="B113" s="378">
        <v>55.32</v>
      </c>
      <c r="C113" s="379">
        <v>52.31</v>
      </c>
      <c r="D113" s="379">
        <v>49.8</v>
      </c>
      <c r="E113" s="379">
        <v>62.42</v>
      </c>
      <c r="F113" s="379">
        <v>71.25</v>
      </c>
      <c r="G113" s="378">
        <v>34.33</v>
      </c>
      <c r="H113" s="379">
        <v>34.85</v>
      </c>
      <c r="I113" s="379">
        <v>26.8</v>
      </c>
      <c r="J113" s="379">
        <v>35.799999999999997</v>
      </c>
      <c r="K113" s="382">
        <v>40.71</v>
      </c>
      <c r="L113" s="379">
        <v>167.8</v>
      </c>
      <c r="M113" s="379">
        <v>122.69</v>
      </c>
      <c r="N113" s="379">
        <v>107.96</v>
      </c>
      <c r="O113" s="379">
        <v>155.6</v>
      </c>
      <c r="P113" s="379">
        <v>172.87</v>
      </c>
      <c r="Q113" s="378">
        <v>87.08</v>
      </c>
      <c r="R113" s="379">
        <v>54.8</v>
      </c>
      <c r="S113" s="379">
        <v>54.56</v>
      </c>
      <c r="T113" s="379">
        <v>75.22</v>
      </c>
      <c r="U113" s="382">
        <v>89.19</v>
      </c>
      <c r="V113" s="379">
        <v>110.57</v>
      </c>
      <c r="W113" s="379">
        <v>69.709999999999994</v>
      </c>
      <c r="X113" s="379">
        <v>54.4</v>
      </c>
      <c r="Y113" s="379">
        <v>103.02</v>
      </c>
      <c r="Z113" s="379">
        <v>113.32</v>
      </c>
      <c r="AA113" s="378">
        <v>14.19</v>
      </c>
      <c r="AB113" s="379">
        <v>16.3</v>
      </c>
      <c r="AC113" s="379">
        <v>18.899999999999999</v>
      </c>
      <c r="AD113" s="379">
        <v>31.94</v>
      </c>
      <c r="AE113" s="379">
        <v>20.38</v>
      </c>
      <c r="AF113" s="393">
        <v>54.5</v>
      </c>
      <c r="AG113" s="384">
        <v>71</v>
      </c>
      <c r="AH113" s="384">
        <v>94</v>
      </c>
      <c r="AI113" s="384">
        <v>81.83</v>
      </c>
      <c r="AJ113" s="388">
        <v>88.21</v>
      </c>
      <c r="AK113" s="379">
        <v>1472.52</v>
      </c>
      <c r="AL113" s="379">
        <v>1444.7</v>
      </c>
      <c r="AM113" s="379">
        <v>1416.88</v>
      </c>
      <c r="AN113" s="379">
        <v>2122.84</v>
      </c>
      <c r="AO113" s="379">
        <v>2550.1799999999998</v>
      </c>
      <c r="AP113" s="378">
        <v>1237.6300000000001</v>
      </c>
      <c r="AQ113" s="379">
        <v>1868.05</v>
      </c>
      <c r="AR113" s="379">
        <v>2482.3000000000002</v>
      </c>
      <c r="AS113" s="379">
        <v>2678.24</v>
      </c>
      <c r="AT113" s="382">
        <v>2772.5</v>
      </c>
      <c r="AU113" s="373" t="s">
        <v>419</v>
      </c>
      <c r="AV113" s="373" t="s">
        <v>419</v>
      </c>
      <c r="AW113" s="373" t="s">
        <v>419</v>
      </c>
      <c r="AX113" s="373" t="s">
        <v>419</v>
      </c>
      <c r="AY113" s="373" t="s">
        <v>419</v>
      </c>
      <c r="AZ113" s="372" t="s">
        <v>419</v>
      </c>
      <c r="BA113" s="373" t="s">
        <v>419</v>
      </c>
      <c r="BB113" s="373" t="s">
        <v>419</v>
      </c>
      <c r="BC113" s="373" t="s">
        <v>419</v>
      </c>
      <c r="BD113" s="374" t="s">
        <v>419</v>
      </c>
      <c r="BE113" s="373" t="s">
        <v>419</v>
      </c>
      <c r="BF113" s="373" t="s">
        <v>419</v>
      </c>
      <c r="BG113" s="373" t="s">
        <v>419</v>
      </c>
      <c r="BH113" s="373" t="s">
        <v>419</v>
      </c>
      <c r="BI113" s="373" t="s">
        <v>419</v>
      </c>
      <c r="BJ113" s="372" t="s">
        <v>419</v>
      </c>
      <c r="BK113" s="373" t="s">
        <v>419</v>
      </c>
      <c r="BL113" s="373" t="s">
        <v>419</v>
      </c>
      <c r="BM113" s="373" t="s">
        <v>419</v>
      </c>
      <c r="BN113" s="374" t="s">
        <v>419</v>
      </c>
      <c r="BO113" s="373" t="s">
        <v>419</v>
      </c>
      <c r="BP113" s="373" t="s">
        <v>419</v>
      </c>
      <c r="BQ113" s="373" t="s">
        <v>419</v>
      </c>
      <c r="BR113" s="373" t="s">
        <v>419</v>
      </c>
      <c r="BS113" s="373" t="s">
        <v>419</v>
      </c>
      <c r="BT113" s="372" t="s">
        <v>419</v>
      </c>
      <c r="BU113" s="373" t="s">
        <v>419</v>
      </c>
      <c r="BV113" s="373" t="s">
        <v>419</v>
      </c>
      <c r="BW113" s="373" t="s">
        <v>419</v>
      </c>
      <c r="BX113" s="374" t="s">
        <v>419</v>
      </c>
    </row>
    <row r="114" spans="1:76" x14ac:dyDescent="0.25">
      <c r="A114" s="356" t="s">
        <v>254</v>
      </c>
      <c r="B114" s="378">
        <v>29.83</v>
      </c>
      <c r="C114" s="379">
        <v>29.21</v>
      </c>
      <c r="D114" s="379">
        <v>47.1</v>
      </c>
      <c r="E114" s="379">
        <v>52.1</v>
      </c>
      <c r="F114" s="379">
        <v>68.56</v>
      </c>
      <c r="G114" s="378">
        <v>35.700000000000003</v>
      </c>
      <c r="H114" s="379">
        <v>45.22</v>
      </c>
      <c r="I114" s="379">
        <v>42</v>
      </c>
      <c r="J114" s="379">
        <v>40.020000000000003</v>
      </c>
      <c r="K114" s="382">
        <v>36.19</v>
      </c>
      <c r="L114" s="379">
        <v>132.86000000000001</v>
      </c>
      <c r="M114" s="379">
        <v>186.85</v>
      </c>
      <c r="N114" s="379">
        <v>144.72999999999999</v>
      </c>
      <c r="O114" s="379">
        <v>162.47999999999999</v>
      </c>
      <c r="P114" s="379">
        <v>149.83000000000001</v>
      </c>
      <c r="Q114" s="378">
        <v>40.4</v>
      </c>
      <c r="R114" s="379">
        <v>49.1</v>
      </c>
      <c r="S114" s="379">
        <v>61</v>
      </c>
      <c r="T114" s="379">
        <v>65.599999999999994</v>
      </c>
      <c r="U114" s="382">
        <v>86.51</v>
      </c>
      <c r="V114" s="379">
        <v>48.96</v>
      </c>
      <c r="W114" s="379">
        <v>41.2</v>
      </c>
      <c r="X114" s="379">
        <v>41.6</v>
      </c>
      <c r="Y114" s="379">
        <v>48</v>
      </c>
      <c r="Z114" s="379">
        <v>41.6</v>
      </c>
      <c r="AA114" s="372" t="s">
        <v>419</v>
      </c>
      <c r="AB114" s="373" t="s">
        <v>419</v>
      </c>
      <c r="AC114" s="373" t="s">
        <v>419</v>
      </c>
      <c r="AD114" s="373" t="s">
        <v>419</v>
      </c>
      <c r="AE114" s="373" t="s">
        <v>419</v>
      </c>
      <c r="AF114" s="393">
        <v>64.5</v>
      </c>
      <c r="AG114" s="384">
        <v>71</v>
      </c>
      <c r="AH114" s="384">
        <v>94</v>
      </c>
      <c r="AI114" s="384">
        <v>81.83</v>
      </c>
      <c r="AJ114" s="388">
        <v>88.21</v>
      </c>
      <c r="AK114" s="373" t="s">
        <v>419</v>
      </c>
      <c r="AL114" s="373" t="s">
        <v>419</v>
      </c>
      <c r="AM114" s="373" t="s">
        <v>419</v>
      </c>
      <c r="AN114" s="373" t="s">
        <v>419</v>
      </c>
      <c r="AO114" s="373" t="s">
        <v>419</v>
      </c>
      <c r="AP114" s="372" t="s">
        <v>419</v>
      </c>
      <c r="AQ114" s="373" t="s">
        <v>419</v>
      </c>
      <c r="AR114" s="373" t="s">
        <v>419</v>
      </c>
      <c r="AS114" s="373" t="s">
        <v>419</v>
      </c>
      <c r="AT114" s="374" t="s">
        <v>419</v>
      </c>
      <c r="AU114" s="373" t="s">
        <v>419</v>
      </c>
      <c r="AV114" s="373" t="s">
        <v>419</v>
      </c>
      <c r="AW114" s="373" t="s">
        <v>419</v>
      </c>
      <c r="AX114" s="373" t="s">
        <v>419</v>
      </c>
      <c r="AY114" s="373" t="s">
        <v>419</v>
      </c>
      <c r="AZ114" s="372" t="s">
        <v>419</v>
      </c>
      <c r="BA114" s="373" t="s">
        <v>419</v>
      </c>
      <c r="BB114" s="373" t="s">
        <v>419</v>
      </c>
      <c r="BC114" s="373" t="s">
        <v>419</v>
      </c>
      <c r="BD114" s="374" t="s">
        <v>419</v>
      </c>
      <c r="BE114" s="373" t="s">
        <v>419</v>
      </c>
      <c r="BF114" s="373" t="s">
        <v>419</v>
      </c>
      <c r="BG114" s="373" t="s">
        <v>419</v>
      </c>
      <c r="BH114" s="373" t="s">
        <v>419</v>
      </c>
      <c r="BI114" s="373" t="s">
        <v>419</v>
      </c>
      <c r="BJ114" s="372" t="s">
        <v>419</v>
      </c>
      <c r="BK114" s="373" t="s">
        <v>419</v>
      </c>
      <c r="BL114" s="373" t="s">
        <v>419</v>
      </c>
      <c r="BM114" s="373" t="s">
        <v>419</v>
      </c>
      <c r="BN114" s="374" t="s">
        <v>419</v>
      </c>
      <c r="BO114" s="373" t="s">
        <v>419</v>
      </c>
      <c r="BP114" s="373" t="s">
        <v>419</v>
      </c>
      <c r="BQ114" s="373" t="s">
        <v>419</v>
      </c>
      <c r="BR114" s="373" t="s">
        <v>419</v>
      </c>
      <c r="BS114" s="373" t="s">
        <v>419</v>
      </c>
      <c r="BT114" s="372" t="s">
        <v>419</v>
      </c>
      <c r="BU114" s="373" t="s">
        <v>419</v>
      </c>
      <c r="BV114" s="373" t="s">
        <v>419</v>
      </c>
      <c r="BW114" s="373" t="s">
        <v>419</v>
      </c>
      <c r="BX114" s="374" t="s">
        <v>419</v>
      </c>
    </row>
    <row r="115" spans="1:76" x14ac:dyDescent="0.25">
      <c r="A115" s="356" t="s">
        <v>255</v>
      </c>
      <c r="B115" s="378">
        <v>49.02</v>
      </c>
      <c r="C115" s="379">
        <v>59.8</v>
      </c>
      <c r="D115" s="379">
        <v>49.38</v>
      </c>
      <c r="E115" s="379">
        <v>55.47</v>
      </c>
      <c r="F115" s="379">
        <v>55.42</v>
      </c>
      <c r="G115" s="378">
        <v>50.98</v>
      </c>
      <c r="H115" s="379">
        <v>55.85</v>
      </c>
      <c r="I115" s="379">
        <v>54.14</v>
      </c>
      <c r="J115" s="379">
        <v>45.51</v>
      </c>
      <c r="K115" s="382">
        <v>44.68</v>
      </c>
      <c r="L115" s="379">
        <v>158.04</v>
      </c>
      <c r="M115" s="379">
        <v>204.63</v>
      </c>
      <c r="N115" s="379">
        <v>195.96</v>
      </c>
      <c r="O115" s="379">
        <v>172.73</v>
      </c>
      <c r="P115" s="379">
        <v>159.79</v>
      </c>
      <c r="Q115" s="378">
        <v>48.8</v>
      </c>
      <c r="R115" s="379">
        <v>55</v>
      </c>
      <c r="S115" s="379">
        <v>61</v>
      </c>
      <c r="T115" s="379">
        <v>73.2</v>
      </c>
      <c r="U115" s="382">
        <v>86.51</v>
      </c>
      <c r="V115" s="379">
        <v>74.73</v>
      </c>
      <c r="W115" s="379">
        <v>87.57</v>
      </c>
      <c r="X115" s="379">
        <v>87.57</v>
      </c>
      <c r="Y115" s="379">
        <v>97.39</v>
      </c>
      <c r="Z115" s="379">
        <v>92.94</v>
      </c>
      <c r="AA115" s="372" t="s">
        <v>419</v>
      </c>
      <c r="AB115" s="373" t="s">
        <v>419</v>
      </c>
      <c r="AC115" s="373" t="s">
        <v>419</v>
      </c>
      <c r="AD115" s="373" t="s">
        <v>419</v>
      </c>
      <c r="AE115" s="373" t="s">
        <v>419</v>
      </c>
      <c r="AF115" s="393">
        <v>79</v>
      </c>
      <c r="AG115" s="384">
        <v>71</v>
      </c>
      <c r="AH115" s="384">
        <v>94</v>
      </c>
      <c r="AI115" s="384">
        <v>81.83</v>
      </c>
      <c r="AJ115" s="388">
        <v>88.21</v>
      </c>
      <c r="AK115" s="373" t="s">
        <v>419</v>
      </c>
      <c r="AL115" s="373" t="s">
        <v>419</v>
      </c>
      <c r="AM115" s="373" t="s">
        <v>419</v>
      </c>
      <c r="AN115" s="373" t="s">
        <v>419</v>
      </c>
      <c r="AO115" s="373" t="s">
        <v>419</v>
      </c>
      <c r="AP115" s="372" t="s">
        <v>419</v>
      </c>
      <c r="AQ115" s="373" t="s">
        <v>419</v>
      </c>
      <c r="AR115" s="373" t="s">
        <v>419</v>
      </c>
      <c r="AS115" s="373" t="s">
        <v>419</v>
      </c>
      <c r="AT115" s="374" t="s">
        <v>419</v>
      </c>
      <c r="AU115" s="373" t="s">
        <v>419</v>
      </c>
      <c r="AV115" s="373" t="s">
        <v>419</v>
      </c>
      <c r="AW115" s="373" t="s">
        <v>419</v>
      </c>
      <c r="AX115" s="373" t="s">
        <v>419</v>
      </c>
      <c r="AY115" s="373" t="s">
        <v>419</v>
      </c>
      <c r="AZ115" s="372" t="s">
        <v>419</v>
      </c>
      <c r="BA115" s="373" t="s">
        <v>419</v>
      </c>
      <c r="BB115" s="373" t="s">
        <v>419</v>
      </c>
      <c r="BC115" s="373" t="s">
        <v>419</v>
      </c>
      <c r="BD115" s="374" t="s">
        <v>419</v>
      </c>
      <c r="BE115" s="373" t="s">
        <v>419</v>
      </c>
      <c r="BF115" s="373" t="s">
        <v>419</v>
      </c>
      <c r="BG115" s="373" t="s">
        <v>419</v>
      </c>
      <c r="BH115" s="373" t="s">
        <v>419</v>
      </c>
      <c r="BI115" s="373" t="s">
        <v>419</v>
      </c>
      <c r="BJ115" s="372" t="s">
        <v>419</v>
      </c>
      <c r="BK115" s="373" t="s">
        <v>419</v>
      </c>
      <c r="BL115" s="373" t="s">
        <v>419</v>
      </c>
      <c r="BM115" s="373" t="s">
        <v>419</v>
      </c>
      <c r="BN115" s="374" t="s">
        <v>419</v>
      </c>
      <c r="BO115" s="373" t="s">
        <v>419</v>
      </c>
      <c r="BP115" s="373" t="s">
        <v>419</v>
      </c>
      <c r="BQ115" s="373" t="s">
        <v>419</v>
      </c>
      <c r="BR115" s="373" t="s">
        <v>419</v>
      </c>
      <c r="BS115" s="373" t="s">
        <v>419</v>
      </c>
      <c r="BT115" s="372" t="s">
        <v>419</v>
      </c>
      <c r="BU115" s="373" t="s">
        <v>419</v>
      </c>
      <c r="BV115" s="373" t="s">
        <v>419</v>
      </c>
      <c r="BW115" s="373" t="s">
        <v>419</v>
      </c>
      <c r="BX115" s="374" t="s">
        <v>419</v>
      </c>
    </row>
    <row r="116" spans="1:76" x14ac:dyDescent="0.25">
      <c r="A116" s="356" t="s">
        <v>256</v>
      </c>
      <c r="B116" s="378">
        <v>46.12</v>
      </c>
      <c r="C116" s="379">
        <v>42.95</v>
      </c>
      <c r="D116" s="379">
        <v>42.28</v>
      </c>
      <c r="E116" s="379">
        <v>46.26</v>
      </c>
      <c r="F116" s="379">
        <v>51.52</v>
      </c>
      <c r="G116" s="378">
        <v>46.36</v>
      </c>
      <c r="H116" s="379">
        <v>49.18</v>
      </c>
      <c r="I116" s="379">
        <v>40.36</v>
      </c>
      <c r="J116" s="379">
        <v>44.79</v>
      </c>
      <c r="K116" s="382">
        <v>50.72</v>
      </c>
      <c r="L116" s="379">
        <v>198.19</v>
      </c>
      <c r="M116" s="379">
        <v>205.08</v>
      </c>
      <c r="N116" s="379">
        <v>164.98</v>
      </c>
      <c r="O116" s="379">
        <v>195.38</v>
      </c>
      <c r="P116" s="379">
        <v>207.55</v>
      </c>
      <c r="Q116" s="378">
        <v>52.5</v>
      </c>
      <c r="R116" s="379">
        <v>72.099999999999994</v>
      </c>
      <c r="S116" s="379">
        <v>61</v>
      </c>
      <c r="T116" s="379">
        <v>60.7</v>
      </c>
      <c r="U116" s="382">
        <v>86.51</v>
      </c>
      <c r="V116" s="379">
        <v>57.36</v>
      </c>
      <c r="W116" s="379">
        <v>45.6</v>
      </c>
      <c r="X116" s="379">
        <v>49.6</v>
      </c>
      <c r="Y116" s="379">
        <v>61.9</v>
      </c>
      <c r="Z116" s="379">
        <v>52.8</v>
      </c>
      <c r="AA116" s="372" t="s">
        <v>419</v>
      </c>
      <c r="AB116" s="373" t="s">
        <v>419</v>
      </c>
      <c r="AC116" s="373" t="s">
        <v>419</v>
      </c>
      <c r="AD116" s="373" t="s">
        <v>419</v>
      </c>
      <c r="AE116" s="373" t="s">
        <v>419</v>
      </c>
      <c r="AF116" s="393">
        <v>64.5</v>
      </c>
      <c r="AG116" s="384">
        <v>71</v>
      </c>
      <c r="AH116" s="384">
        <v>94</v>
      </c>
      <c r="AI116" s="384">
        <v>81.83</v>
      </c>
      <c r="AJ116" s="388">
        <v>88.21</v>
      </c>
      <c r="AK116" s="379">
        <v>1925.29</v>
      </c>
      <c r="AL116" s="379">
        <v>1411</v>
      </c>
      <c r="AM116" s="379">
        <v>1285</v>
      </c>
      <c r="AN116" s="379">
        <v>2389</v>
      </c>
      <c r="AO116" s="379">
        <v>2614.17</v>
      </c>
      <c r="AP116" s="372" t="s">
        <v>419</v>
      </c>
      <c r="AQ116" s="373" t="s">
        <v>419</v>
      </c>
      <c r="AR116" s="373" t="s">
        <v>419</v>
      </c>
      <c r="AS116" s="373" t="s">
        <v>419</v>
      </c>
      <c r="AT116" s="374" t="s">
        <v>419</v>
      </c>
      <c r="AU116" s="373" t="s">
        <v>419</v>
      </c>
      <c r="AV116" s="373" t="s">
        <v>419</v>
      </c>
      <c r="AW116" s="373" t="s">
        <v>419</v>
      </c>
      <c r="AX116" s="373" t="s">
        <v>419</v>
      </c>
      <c r="AY116" s="373" t="s">
        <v>419</v>
      </c>
      <c r="AZ116" s="372" t="s">
        <v>419</v>
      </c>
      <c r="BA116" s="373" t="s">
        <v>419</v>
      </c>
      <c r="BB116" s="373" t="s">
        <v>419</v>
      </c>
      <c r="BC116" s="373" t="s">
        <v>419</v>
      </c>
      <c r="BD116" s="374" t="s">
        <v>419</v>
      </c>
      <c r="BE116" s="373" t="s">
        <v>419</v>
      </c>
      <c r="BF116" s="373" t="s">
        <v>419</v>
      </c>
      <c r="BG116" s="373" t="s">
        <v>419</v>
      </c>
      <c r="BH116" s="373" t="s">
        <v>419</v>
      </c>
      <c r="BI116" s="373" t="s">
        <v>419</v>
      </c>
      <c r="BJ116" s="372" t="s">
        <v>419</v>
      </c>
      <c r="BK116" s="373" t="s">
        <v>419</v>
      </c>
      <c r="BL116" s="373" t="s">
        <v>419</v>
      </c>
      <c r="BM116" s="373" t="s">
        <v>419</v>
      </c>
      <c r="BN116" s="374" t="s">
        <v>419</v>
      </c>
      <c r="BO116" s="373" t="s">
        <v>419</v>
      </c>
      <c r="BP116" s="373" t="s">
        <v>419</v>
      </c>
      <c r="BQ116" s="373" t="s">
        <v>419</v>
      </c>
      <c r="BR116" s="373" t="s">
        <v>419</v>
      </c>
      <c r="BS116" s="373" t="s">
        <v>419</v>
      </c>
      <c r="BT116" s="372" t="s">
        <v>419</v>
      </c>
      <c r="BU116" s="373" t="s">
        <v>419</v>
      </c>
      <c r="BV116" s="373" t="s">
        <v>419</v>
      </c>
      <c r="BW116" s="373" t="s">
        <v>419</v>
      </c>
      <c r="BX116" s="374" t="s">
        <v>419</v>
      </c>
    </row>
    <row r="117" spans="1:76" x14ac:dyDescent="0.25">
      <c r="A117" s="356" t="s">
        <v>257</v>
      </c>
      <c r="B117" s="378">
        <v>64.34</v>
      </c>
      <c r="C117" s="379">
        <v>62.09</v>
      </c>
      <c r="D117" s="379">
        <v>51.52</v>
      </c>
      <c r="E117" s="379">
        <v>65.97</v>
      </c>
      <c r="F117" s="379">
        <v>69.95</v>
      </c>
      <c r="G117" s="378">
        <v>42.75</v>
      </c>
      <c r="H117" s="379">
        <v>41.36</v>
      </c>
      <c r="I117" s="379">
        <v>30.28</v>
      </c>
      <c r="J117" s="379">
        <v>37.39</v>
      </c>
      <c r="K117" s="382">
        <v>40.86</v>
      </c>
      <c r="L117" s="379">
        <v>175.54</v>
      </c>
      <c r="M117" s="379">
        <v>152.72</v>
      </c>
      <c r="N117" s="379">
        <v>114.88</v>
      </c>
      <c r="O117" s="379">
        <v>173.82</v>
      </c>
      <c r="P117" s="379">
        <v>164.02</v>
      </c>
      <c r="Q117" s="378">
        <v>89.15</v>
      </c>
      <c r="R117" s="379">
        <v>76.2</v>
      </c>
      <c r="S117" s="379">
        <v>61</v>
      </c>
      <c r="T117" s="379">
        <v>72.3</v>
      </c>
      <c r="U117" s="382">
        <v>86.51</v>
      </c>
      <c r="V117" s="379">
        <v>72.48</v>
      </c>
      <c r="W117" s="379">
        <v>84.96</v>
      </c>
      <c r="X117" s="379">
        <v>92.59</v>
      </c>
      <c r="Y117" s="379">
        <v>105.01</v>
      </c>
      <c r="Z117" s="379">
        <v>140.58000000000001</v>
      </c>
      <c r="AA117" s="378">
        <v>14.19</v>
      </c>
      <c r="AB117" s="379">
        <v>16.3</v>
      </c>
      <c r="AC117" s="379">
        <v>1890</v>
      </c>
      <c r="AD117" s="379">
        <v>31.94</v>
      </c>
      <c r="AE117" s="379">
        <v>20.38</v>
      </c>
      <c r="AF117" s="316" t="s">
        <v>419</v>
      </c>
      <c r="AG117" s="313" t="s">
        <v>419</v>
      </c>
      <c r="AH117" s="313" t="s">
        <v>419</v>
      </c>
      <c r="AI117" s="313" t="s">
        <v>419</v>
      </c>
      <c r="AJ117" s="317" t="s">
        <v>419</v>
      </c>
      <c r="AK117" s="379">
        <v>1188.6300000000001</v>
      </c>
      <c r="AL117" s="379">
        <v>1411</v>
      </c>
      <c r="AM117" s="379">
        <v>1285</v>
      </c>
      <c r="AN117" s="379">
        <v>2075</v>
      </c>
      <c r="AO117" s="379">
        <v>2702.48</v>
      </c>
      <c r="AP117" s="378">
        <v>1411.42</v>
      </c>
      <c r="AQ117" s="379">
        <v>2167.94</v>
      </c>
      <c r="AR117" s="379">
        <v>1645.13</v>
      </c>
      <c r="AS117" s="379">
        <v>2534.7399999999998</v>
      </c>
      <c r="AT117" s="382">
        <v>2447.29</v>
      </c>
      <c r="AU117" s="379">
        <v>1520</v>
      </c>
      <c r="AV117" s="379">
        <v>2398</v>
      </c>
      <c r="AW117" s="379">
        <v>1520</v>
      </c>
      <c r="AX117" s="379">
        <v>2058.5</v>
      </c>
      <c r="AY117" s="379">
        <v>2300</v>
      </c>
      <c r="AZ117" s="372" t="s">
        <v>419</v>
      </c>
      <c r="BA117" s="373" t="s">
        <v>419</v>
      </c>
      <c r="BB117" s="373" t="s">
        <v>419</v>
      </c>
      <c r="BC117" s="373" t="s">
        <v>419</v>
      </c>
      <c r="BD117" s="374" t="s">
        <v>419</v>
      </c>
      <c r="BE117" s="373" t="s">
        <v>419</v>
      </c>
      <c r="BF117" s="373" t="s">
        <v>419</v>
      </c>
      <c r="BG117" s="373" t="s">
        <v>419</v>
      </c>
      <c r="BH117" s="373" t="s">
        <v>419</v>
      </c>
      <c r="BI117" s="373" t="s">
        <v>419</v>
      </c>
      <c r="BJ117" s="372" t="s">
        <v>419</v>
      </c>
      <c r="BK117" s="373" t="s">
        <v>419</v>
      </c>
      <c r="BL117" s="373" t="s">
        <v>419</v>
      </c>
      <c r="BM117" s="373" t="s">
        <v>419</v>
      </c>
      <c r="BN117" s="374" t="s">
        <v>419</v>
      </c>
      <c r="BO117" s="373" t="s">
        <v>419</v>
      </c>
      <c r="BP117" s="373" t="s">
        <v>419</v>
      </c>
      <c r="BQ117" s="373" t="s">
        <v>419</v>
      </c>
      <c r="BR117" s="373" t="s">
        <v>419</v>
      </c>
      <c r="BS117" s="373" t="s">
        <v>419</v>
      </c>
      <c r="BT117" s="372" t="s">
        <v>419</v>
      </c>
      <c r="BU117" s="373" t="s">
        <v>419</v>
      </c>
      <c r="BV117" s="373" t="s">
        <v>419</v>
      </c>
      <c r="BW117" s="373" t="s">
        <v>419</v>
      </c>
      <c r="BX117" s="374" t="s">
        <v>419</v>
      </c>
    </row>
    <row r="118" spans="1:76" x14ac:dyDescent="0.25">
      <c r="A118" s="356" t="s">
        <v>258</v>
      </c>
      <c r="B118" s="378">
        <v>37.4</v>
      </c>
      <c r="C118" s="379">
        <v>54.58</v>
      </c>
      <c r="D118" s="379">
        <v>63.39</v>
      </c>
      <c r="E118" s="379">
        <v>56.56</v>
      </c>
      <c r="F118" s="379">
        <v>65.069999999999993</v>
      </c>
      <c r="G118" s="378">
        <v>52.7</v>
      </c>
      <c r="H118" s="379">
        <v>62.93</v>
      </c>
      <c r="I118" s="379">
        <v>51.89</v>
      </c>
      <c r="J118" s="379">
        <v>52.26</v>
      </c>
      <c r="K118" s="382">
        <v>50.71</v>
      </c>
      <c r="L118" s="379">
        <v>198.78</v>
      </c>
      <c r="M118" s="379">
        <v>227.97</v>
      </c>
      <c r="N118" s="379">
        <v>184.16</v>
      </c>
      <c r="O118" s="379">
        <v>201.6</v>
      </c>
      <c r="P118" s="379">
        <v>187.34</v>
      </c>
      <c r="Q118" s="378">
        <v>50.4</v>
      </c>
      <c r="R118" s="379">
        <v>55</v>
      </c>
      <c r="S118" s="379">
        <v>61</v>
      </c>
      <c r="T118" s="379">
        <v>73.2</v>
      </c>
      <c r="U118" s="382">
        <v>86.51</v>
      </c>
      <c r="V118" s="379">
        <v>68</v>
      </c>
      <c r="W118" s="379">
        <v>80.2</v>
      </c>
      <c r="X118" s="379">
        <v>59.2</v>
      </c>
      <c r="Y118" s="379">
        <v>104.5</v>
      </c>
      <c r="Z118" s="379">
        <v>106.76</v>
      </c>
      <c r="AA118" s="372" t="s">
        <v>419</v>
      </c>
      <c r="AB118" s="373" t="s">
        <v>419</v>
      </c>
      <c r="AC118" s="373" t="s">
        <v>419</v>
      </c>
      <c r="AD118" s="373" t="s">
        <v>419</v>
      </c>
      <c r="AE118" s="373" t="s">
        <v>419</v>
      </c>
      <c r="AF118" s="393">
        <v>79</v>
      </c>
      <c r="AG118" s="384">
        <v>71</v>
      </c>
      <c r="AH118" s="384">
        <v>94</v>
      </c>
      <c r="AI118" s="384">
        <v>81.83</v>
      </c>
      <c r="AJ118" s="388">
        <v>88.21</v>
      </c>
      <c r="AK118" s="379">
        <v>1925.29</v>
      </c>
      <c r="AL118" s="379">
        <v>1411</v>
      </c>
      <c r="AM118" s="379">
        <v>1362</v>
      </c>
      <c r="AN118" s="379">
        <v>2140</v>
      </c>
      <c r="AO118" s="379">
        <v>2614.17</v>
      </c>
      <c r="AP118" s="378">
        <v>1846</v>
      </c>
      <c r="AQ118" s="379">
        <v>1951</v>
      </c>
      <c r="AR118" s="379">
        <v>2185.46</v>
      </c>
      <c r="AS118" s="379">
        <v>2593.81</v>
      </c>
      <c r="AT118" s="382">
        <v>2553.84</v>
      </c>
      <c r="AU118" s="373" t="s">
        <v>419</v>
      </c>
      <c r="AV118" s="373" t="s">
        <v>419</v>
      </c>
      <c r="AW118" s="373" t="s">
        <v>419</v>
      </c>
      <c r="AX118" s="373" t="s">
        <v>419</v>
      </c>
      <c r="AY118" s="373" t="s">
        <v>419</v>
      </c>
      <c r="AZ118" s="372" t="s">
        <v>419</v>
      </c>
      <c r="BA118" s="373" t="s">
        <v>419</v>
      </c>
      <c r="BB118" s="373" t="s">
        <v>419</v>
      </c>
      <c r="BC118" s="373" t="s">
        <v>419</v>
      </c>
      <c r="BD118" s="374" t="s">
        <v>419</v>
      </c>
      <c r="BE118" s="373" t="s">
        <v>419</v>
      </c>
      <c r="BF118" s="373" t="s">
        <v>419</v>
      </c>
      <c r="BG118" s="373" t="s">
        <v>419</v>
      </c>
      <c r="BH118" s="373" t="s">
        <v>419</v>
      </c>
      <c r="BI118" s="373" t="s">
        <v>419</v>
      </c>
      <c r="BJ118" s="372" t="s">
        <v>419</v>
      </c>
      <c r="BK118" s="373" t="s">
        <v>419</v>
      </c>
      <c r="BL118" s="373" t="s">
        <v>419</v>
      </c>
      <c r="BM118" s="373" t="s">
        <v>419</v>
      </c>
      <c r="BN118" s="374" t="s">
        <v>419</v>
      </c>
      <c r="BO118" s="373" t="s">
        <v>419</v>
      </c>
      <c r="BP118" s="373" t="s">
        <v>419</v>
      </c>
      <c r="BQ118" s="373" t="s">
        <v>419</v>
      </c>
      <c r="BR118" s="373" t="s">
        <v>419</v>
      </c>
      <c r="BS118" s="373" t="s">
        <v>419</v>
      </c>
      <c r="BT118" s="372" t="s">
        <v>419</v>
      </c>
      <c r="BU118" s="373" t="s">
        <v>419</v>
      </c>
      <c r="BV118" s="373" t="s">
        <v>419</v>
      </c>
      <c r="BW118" s="373" t="s">
        <v>419</v>
      </c>
      <c r="BX118" s="374" t="s">
        <v>419</v>
      </c>
    </row>
    <row r="119" spans="1:76" x14ac:dyDescent="0.25">
      <c r="A119" s="356" t="s">
        <v>259</v>
      </c>
      <c r="B119" s="378">
        <v>43.52</v>
      </c>
      <c r="C119" s="379">
        <v>49.07</v>
      </c>
      <c r="D119" s="379">
        <v>63.01</v>
      </c>
      <c r="E119" s="379">
        <v>56.15</v>
      </c>
      <c r="F119" s="379">
        <v>64.66</v>
      </c>
      <c r="G119" s="378">
        <v>52.53</v>
      </c>
      <c r="H119" s="379">
        <v>58.18</v>
      </c>
      <c r="I119" s="379">
        <v>56.24</v>
      </c>
      <c r="J119" s="379">
        <v>56.94</v>
      </c>
      <c r="K119" s="382">
        <v>54.94</v>
      </c>
      <c r="L119" s="379">
        <v>199.33</v>
      </c>
      <c r="M119" s="379">
        <v>219.24</v>
      </c>
      <c r="N119" s="379">
        <v>199.19</v>
      </c>
      <c r="O119" s="379">
        <v>212.32</v>
      </c>
      <c r="P119" s="379">
        <v>207.49</v>
      </c>
      <c r="Q119" s="378">
        <v>44.8</v>
      </c>
      <c r="R119" s="379">
        <v>64.3</v>
      </c>
      <c r="S119" s="379">
        <v>61</v>
      </c>
      <c r="T119" s="379">
        <v>60.7</v>
      </c>
      <c r="U119" s="382">
        <v>86.51</v>
      </c>
      <c r="V119" s="379">
        <v>61.81</v>
      </c>
      <c r="W119" s="379">
        <v>81.73</v>
      </c>
      <c r="X119" s="379">
        <v>50.5</v>
      </c>
      <c r="Y119" s="379">
        <v>71.849999999999994</v>
      </c>
      <c r="Z119" s="379">
        <v>92.22</v>
      </c>
      <c r="AA119" s="372" t="s">
        <v>419</v>
      </c>
      <c r="AB119" s="373" t="s">
        <v>419</v>
      </c>
      <c r="AC119" s="373" t="s">
        <v>419</v>
      </c>
      <c r="AD119" s="373" t="s">
        <v>419</v>
      </c>
      <c r="AE119" s="373" t="s">
        <v>419</v>
      </c>
      <c r="AF119" s="393">
        <v>64.5</v>
      </c>
      <c r="AG119" s="384">
        <v>71</v>
      </c>
      <c r="AH119" s="384">
        <v>94</v>
      </c>
      <c r="AI119" s="384">
        <v>81.83</v>
      </c>
      <c r="AJ119" s="388">
        <v>88.21</v>
      </c>
      <c r="AK119" s="373" t="s">
        <v>419</v>
      </c>
      <c r="AL119" s="373" t="s">
        <v>419</v>
      </c>
      <c r="AM119" s="373" t="s">
        <v>419</v>
      </c>
      <c r="AN119" s="373" t="s">
        <v>419</v>
      </c>
      <c r="AO119" s="373" t="s">
        <v>419</v>
      </c>
      <c r="AP119" s="378">
        <v>1846</v>
      </c>
      <c r="AQ119" s="379">
        <v>1791</v>
      </c>
      <c r="AR119" s="379">
        <v>2185.46</v>
      </c>
      <c r="AS119" s="379">
        <v>2593.81</v>
      </c>
      <c r="AT119" s="382">
        <v>2553.84</v>
      </c>
      <c r="AU119" s="373" t="s">
        <v>419</v>
      </c>
      <c r="AV119" s="373" t="s">
        <v>419</v>
      </c>
      <c r="AW119" s="373" t="s">
        <v>419</v>
      </c>
      <c r="AX119" s="373" t="s">
        <v>419</v>
      </c>
      <c r="AY119" s="373" t="s">
        <v>419</v>
      </c>
      <c r="AZ119" s="372" t="s">
        <v>419</v>
      </c>
      <c r="BA119" s="373" t="s">
        <v>419</v>
      </c>
      <c r="BB119" s="373" t="s">
        <v>419</v>
      </c>
      <c r="BC119" s="373" t="s">
        <v>419</v>
      </c>
      <c r="BD119" s="374" t="s">
        <v>419</v>
      </c>
      <c r="BE119" s="373" t="s">
        <v>419</v>
      </c>
      <c r="BF119" s="373" t="s">
        <v>419</v>
      </c>
      <c r="BG119" s="373" t="s">
        <v>419</v>
      </c>
      <c r="BH119" s="373" t="s">
        <v>419</v>
      </c>
      <c r="BI119" s="373" t="s">
        <v>419</v>
      </c>
      <c r="BJ119" s="372" t="s">
        <v>419</v>
      </c>
      <c r="BK119" s="373" t="s">
        <v>419</v>
      </c>
      <c r="BL119" s="373" t="s">
        <v>419</v>
      </c>
      <c r="BM119" s="373" t="s">
        <v>419</v>
      </c>
      <c r="BN119" s="374" t="s">
        <v>419</v>
      </c>
      <c r="BO119" s="373" t="s">
        <v>419</v>
      </c>
      <c r="BP119" s="373" t="s">
        <v>419</v>
      </c>
      <c r="BQ119" s="373" t="s">
        <v>419</v>
      </c>
      <c r="BR119" s="373" t="s">
        <v>419</v>
      </c>
      <c r="BS119" s="373" t="s">
        <v>419</v>
      </c>
      <c r="BT119" s="372" t="s">
        <v>419</v>
      </c>
      <c r="BU119" s="373" t="s">
        <v>419</v>
      </c>
      <c r="BV119" s="373" t="s">
        <v>419</v>
      </c>
      <c r="BW119" s="373" t="s">
        <v>419</v>
      </c>
      <c r="BX119" s="374" t="s">
        <v>419</v>
      </c>
    </row>
    <row r="120" spans="1:76" x14ac:dyDescent="0.25">
      <c r="A120" s="356" t="s">
        <v>260</v>
      </c>
      <c r="B120" s="378">
        <v>35.200000000000003</v>
      </c>
      <c r="C120" s="379">
        <v>49.82</v>
      </c>
      <c r="D120" s="379">
        <v>45.82</v>
      </c>
      <c r="E120" s="379">
        <v>50.12</v>
      </c>
      <c r="F120" s="379">
        <v>40.090000000000003</v>
      </c>
      <c r="G120" s="378">
        <v>49.41</v>
      </c>
      <c r="H120" s="379">
        <v>59.37</v>
      </c>
      <c r="I120" s="379">
        <v>63.69</v>
      </c>
      <c r="J120" s="379">
        <v>59.06</v>
      </c>
      <c r="K120" s="382">
        <v>54.73</v>
      </c>
      <c r="L120" s="379">
        <v>186.56</v>
      </c>
      <c r="M120" s="379">
        <v>213.18</v>
      </c>
      <c r="N120" s="379">
        <v>218.9</v>
      </c>
      <c r="O120" s="379">
        <v>212.86</v>
      </c>
      <c r="P120" s="379">
        <v>196.52</v>
      </c>
      <c r="Q120" s="378">
        <v>44.6</v>
      </c>
      <c r="R120" s="379">
        <v>55</v>
      </c>
      <c r="S120" s="379">
        <v>61</v>
      </c>
      <c r="T120" s="379">
        <v>73.2</v>
      </c>
      <c r="U120" s="382">
        <v>86.51</v>
      </c>
      <c r="V120" s="379">
        <v>69.849999999999994</v>
      </c>
      <c r="W120" s="379">
        <v>74.53</v>
      </c>
      <c r="X120" s="379">
        <v>64.8</v>
      </c>
      <c r="Y120" s="379">
        <v>66.2</v>
      </c>
      <c r="Z120" s="379">
        <v>96.35</v>
      </c>
      <c r="AA120" s="372" t="s">
        <v>419</v>
      </c>
      <c r="AB120" s="373" t="s">
        <v>419</v>
      </c>
      <c r="AC120" s="373" t="s">
        <v>419</v>
      </c>
      <c r="AD120" s="373" t="s">
        <v>419</v>
      </c>
      <c r="AE120" s="373" t="s">
        <v>419</v>
      </c>
      <c r="AF120" s="316" t="s">
        <v>419</v>
      </c>
      <c r="AG120" s="313" t="s">
        <v>419</v>
      </c>
      <c r="AH120" s="313" t="s">
        <v>419</v>
      </c>
      <c r="AI120" s="313" t="s">
        <v>419</v>
      </c>
      <c r="AJ120" s="317" t="s">
        <v>419</v>
      </c>
      <c r="AK120" s="373" t="s">
        <v>419</v>
      </c>
      <c r="AL120" s="373" t="s">
        <v>419</v>
      </c>
      <c r="AM120" s="373" t="s">
        <v>419</v>
      </c>
      <c r="AN120" s="373" t="s">
        <v>419</v>
      </c>
      <c r="AO120" s="373" t="s">
        <v>419</v>
      </c>
      <c r="AP120" s="372" t="s">
        <v>419</v>
      </c>
      <c r="AQ120" s="373" t="s">
        <v>419</v>
      </c>
      <c r="AR120" s="373" t="s">
        <v>419</v>
      </c>
      <c r="AS120" s="373" t="s">
        <v>419</v>
      </c>
      <c r="AT120" s="374" t="s">
        <v>419</v>
      </c>
      <c r="AU120" s="373" t="s">
        <v>419</v>
      </c>
      <c r="AV120" s="373" t="s">
        <v>419</v>
      </c>
      <c r="AW120" s="373" t="s">
        <v>419</v>
      </c>
      <c r="AX120" s="373" t="s">
        <v>419</v>
      </c>
      <c r="AY120" s="373" t="s">
        <v>419</v>
      </c>
      <c r="AZ120" s="372" t="s">
        <v>419</v>
      </c>
      <c r="BA120" s="373" t="s">
        <v>419</v>
      </c>
      <c r="BB120" s="373" t="s">
        <v>419</v>
      </c>
      <c r="BC120" s="373" t="s">
        <v>419</v>
      </c>
      <c r="BD120" s="374" t="s">
        <v>419</v>
      </c>
      <c r="BE120" s="373" t="s">
        <v>419</v>
      </c>
      <c r="BF120" s="373" t="s">
        <v>419</v>
      </c>
      <c r="BG120" s="373" t="s">
        <v>419</v>
      </c>
      <c r="BH120" s="373" t="s">
        <v>419</v>
      </c>
      <c r="BI120" s="373" t="s">
        <v>419</v>
      </c>
      <c r="BJ120" s="372" t="s">
        <v>419</v>
      </c>
      <c r="BK120" s="373" t="s">
        <v>419</v>
      </c>
      <c r="BL120" s="373" t="s">
        <v>419</v>
      </c>
      <c r="BM120" s="373" t="s">
        <v>419</v>
      </c>
      <c r="BN120" s="374" t="s">
        <v>419</v>
      </c>
      <c r="BO120" s="373" t="s">
        <v>419</v>
      </c>
      <c r="BP120" s="373" t="s">
        <v>419</v>
      </c>
      <c r="BQ120" s="373" t="s">
        <v>419</v>
      </c>
      <c r="BR120" s="373" t="s">
        <v>419</v>
      </c>
      <c r="BS120" s="373" t="s">
        <v>419</v>
      </c>
      <c r="BT120" s="372" t="s">
        <v>419</v>
      </c>
      <c r="BU120" s="373" t="s">
        <v>419</v>
      </c>
      <c r="BV120" s="373" t="s">
        <v>419</v>
      </c>
      <c r="BW120" s="373" t="s">
        <v>419</v>
      </c>
      <c r="BX120" s="374" t="s">
        <v>419</v>
      </c>
    </row>
    <row r="121" spans="1:76" x14ac:dyDescent="0.25">
      <c r="A121" s="356" t="s">
        <v>261</v>
      </c>
      <c r="B121" s="378">
        <v>36</v>
      </c>
      <c r="C121" s="379">
        <v>51.5</v>
      </c>
      <c r="D121" s="379">
        <v>47.1</v>
      </c>
      <c r="E121" s="379">
        <v>60.3</v>
      </c>
      <c r="F121" s="379">
        <v>61.3</v>
      </c>
      <c r="G121" s="378">
        <v>51.48</v>
      </c>
      <c r="H121" s="379">
        <v>62.38</v>
      </c>
      <c r="I121" s="379">
        <v>66</v>
      </c>
      <c r="J121" s="379">
        <v>61.76</v>
      </c>
      <c r="K121" s="382">
        <v>57.46</v>
      </c>
      <c r="L121" s="379">
        <v>161.52000000000001</v>
      </c>
      <c r="M121" s="379">
        <v>212.63</v>
      </c>
      <c r="N121" s="379">
        <v>221.45</v>
      </c>
      <c r="O121" s="379">
        <v>220.1</v>
      </c>
      <c r="P121" s="379">
        <v>198.1</v>
      </c>
      <c r="Q121" s="378">
        <v>48.8</v>
      </c>
      <c r="R121" s="379">
        <v>55</v>
      </c>
      <c r="S121" s="379">
        <v>61</v>
      </c>
      <c r="T121" s="379">
        <v>73.2</v>
      </c>
      <c r="U121" s="382">
        <v>86.51</v>
      </c>
      <c r="V121" s="379">
        <v>71.2</v>
      </c>
      <c r="W121" s="379">
        <v>86.76</v>
      </c>
      <c r="X121" s="379">
        <v>75.2</v>
      </c>
      <c r="Y121" s="379">
        <v>126.14</v>
      </c>
      <c r="Z121" s="379">
        <v>141.32</v>
      </c>
      <c r="AA121" s="372" t="s">
        <v>419</v>
      </c>
      <c r="AB121" s="373" t="s">
        <v>419</v>
      </c>
      <c r="AC121" s="373" t="s">
        <v>419</v>
      </c>
      <c r="AD121" s="373" t="s">
        <v>419</v>
      </c>
      <c r="AE121" s="373" t="s">
        <v>419</v>
      </c>
      <c r="AF121" s="316" t="s">
        <v>419</v>
      </c>
      <c r="AG121" s="313" t="s">
        <v>419</v>
      </c>
      <c r="AH121" s="313" t="s">
        <v>419</v>
      </c>
      <c r="AI121" s="313" t="s">
        <v>419</v>
      </c>
      <c r="AJ121" s="317" t="s">
        <v>419</v>
      </c>
      <c r="AK121" s="373" t="s">
        <v>419</v>
      </c>
      <c r="AL121" s="373" t="s">
        <v>419</v>
      </c>
      <c r="AM121" s="373" t="s">
        <v>419</v>
      </c>
      <c r="AN121" s="373" t="s">
        <v>419</v>
      </c>
      <c r="AO121" s="373" t="s">
        <v>419</v>
      </c>
      <c r="AP121" s="372" t="s">
        <v>419</v>
      </c>
      <c r="AQ121" s="373" t="s">
        <v>419</v>
      </c>
      <c r="AR121" s="373" t="s">
        <v>419</v>
      </c>
      <c r="AS121" s="373" t="s">
        <v>419</v>
      </c>
      <c r="AT121" s="374" t="s">
        <v>419</v>
      </c>
      <c r="AU121" s="373" t="s">
        <v>419</v>
      </c>
      <c r="AV121" s="373" t="s">
        <v>419</v>
      </c>
      <c r="AW121" s="373" t="s">
        <v>419</v>
      </c>
      <c r="AX121" s="373" t="s">
        <v>419</v>
      </c>
      <c r="AY121" s="373" t="s">
        <v>419</v>
      </c>
      <c r="AZ121" s="372" t="s">
        <v>419</v>
      </c>
      <c r="BA121" s="373" t="s">
        <v>419</v>
      </c>
      <c r="BB121" s="373" t="s">
        <v>419</v>
      </c>
      <c r="BC121" s="373" t="s">
        <v>419</v>
      </c>
      <c r="BD121" s="374" t="s">
        <v>419</v>
      </c>
      <c r="BE121" s="373" t="s">
        <v>419</v>
      </c>
      <c r="BF121" s="373" t="s">
        <v>419</v>
      </c>
      <c r="BG121" s="373" t="s">
        <v>419</v>
      </c>
      <c r="BH121" s="373" t="s">
        <v>419</v>
      </c>
      <c r="BI121" s="373" t="s">
        <v>419</v>
      </c>
      <c r="BJ121" s="372" t="s">
        <v>419</v>
      </c>
      <c r="BK121" s="373" t="s">
        <v>419</v>
      </c>
      <c r="BL121" s="373" t="s">
        <v>419</v>
      </c>
      <c r="BM121" s="373" t="s">
        <v>419</v>
      </c>
      <c r="BN121" s="374" t="s">
        <v>419</v>
      </c>
      <c r="BO121" s="373" t="s">
        <v>419</v>
      </c>
      <c r="BP121" s="373" t="s">
        <v>419</v>
      </c>
      <c r="BQ121" s="373" t="s">
        <v>419</v>
      </c>
      <c r="BR121" s="373" t="s">
        <v>419</v>
      </c>
      <c r="BS121" s="373" t="s">
        <v>419</v>
      </c>
      <c r="BT121" s="372" t="s">
        <v>419</v>
      </c>
      <c r="BU121" s="373" t="s">
        <v>419</v>
      </c>
      <c r="BV121" s="373" t="s">
        <v>419</v>
      </c>
      <c r="BW121" s="373" t="s">
        <v>419</v>
      </c>
      <c r="BX121" s="374" t="s">
        <v>419</v>
      </c>
    </row>
    <row r="122" spans="1:76" x14ac:dyDescent="0.25">
      <c r="A122" s="356" t="s">
        <v>262</v>
      </c>
      <c r="B122" s="378">
        <v>62.98</v>
      </c>
      <c r="C122" s="379">
        <v>52.34</v>
      </c>
      <c r="D122" s="379">
        <v>49.77</v>
      </c>
      <c r="E122" s="379">
        <v>73.09</v>
      </c>
      <c r="F122" s="379">
        <v>59.19</v>
      </c>
      <c r="G122" s="378">
        <v>36.24</v>
      </c>
      <c r="H122" s="379">
        <v>32.33</v>
      </c>
      <c r="I122" s="379">
        <v>25.8</v>
      </c>
      <c r="J122" s="379">
        <v>42.53</v>
      </c>
      <c r="K122" s="382">
        <v>37.1</v>
      </c>
      <c r="L122" s="379">
        <v>166.47</v>
      </c>
      <c r="M122" s="379">
        <v>98.2</v>
      </c>
      <c r="N122" s="379">
        <v>93.16</v>
      </c>
      <c r="O122" s="379">
        <v>188.76</v>
      </c>
      <c r="P122" s="379">
        <v>147.18</v>
      </c>
      <c r="Q122" s="378">
        <v>81.37</v>
      </c>
      <c r="R122" s="379">
        <v>47.9</v>
      </c>
      <c r="S122" s="379">
        <v>53.88</v>
      </c>
      <c r="T122" s="379">
        <v>81.599999999999994</v>
      </c>
      <c r="U122" s="382">
        <v>73.02</v>
      </c>
      <c r="V122" s="379">
        <v>100.97</v>
      </c>
      <c r="W122" s="379">
        <v>70.25</v>
      </c>
      <c r="X122" s="379">
        <v>65.040000000000006</v>
      </c>
      <c r="Y122" s="379">
        <v>120.97</v>
      </c>
      <c r="Z122" s="379">
        <v>85.12</v>
      </c>
      <c r="AA122" s="378">
        <v>10.4</v>
      </c>
      <c r="AB122" s="379">
        <v>21.55</v>
      </c>
      <c r="AC122" s="379">
        <v>18.899999999999999</v>
      </c>
      <c r="AD122" s="379">
        <v>31.94</v>
      </c>
      <c r="AE122" s="379">
        <v>20.38</v>
      </c>
      <c r="AF122" s="316" t="s">
        <v>419</v>
      </c>
      <c r="AG122" s="313" t="s">
        <v>419</v>
      </c>
      <c r="AH122" s="313" t="s">
        <v>419</v>
      </c>
      <c r="AI122" s="313" t="s">
        <v>419</v>
      </c>
      <c r="AJ122" s="317" t="s">
        <v>419</v>
      </c>
      <c r="AK122" s="379">
        <v>1981.17</v>
      </c>
      <c r="AL122" s="379">
        <v>1505.93</v>
      </c>
      <c r="AM122" s="379">
        <v>1354.99</v>
      </c>
      <c r="AN122" s="379">
        <v>2278.5500000000002</v>
      </c>
      <c r="AO122" s="379">
        <v>2608.83</v>
      </c>
      <c r="AP122" s="378">
        <v>2218.9499999999998</v>
      </c>
      <c r="AQ122" s="379">
        <v>1756.3</v>
      </c>
      <c r="AR122" s="379">
        <v>1923.27</v>
      </c>
      <c r="AS122" s="379">
        <v>2742.28</v>
      </c>
      <c r="AT122" s="382">
        <v>2659.4</v>
      </c>
      <c r="AU122" s="373" t="s">
        <v>419</v>
      </c>
      <c r="AV122" s="373" t="s">
        <v>419</v>
      </c>
      <c r="AW122" s="373" t="s">
        <v>419</v>
      </c>
      <c r="AX122" s="373" t="s">
        <v>419</v>
      </c>
      <c r="AY122" s="373" t="s">
        <v>419</v>
      </c>
      <c r="AZ122" s="372" t="s">
        <v>419</v>
      </c>
      <c r="BA122" s="373" t="s">
        <v>419</v>
      </c>
      <c r="BB122" s="373" t="s">
        <v>419</v>
      </c>
      <c r="BC122" s="373" t="s">
        <v>419</v>
      </c>
      <c r="BD122" s="374" t="s">
        <v>419</v>
      </c>
      <c r="BE122" s="373" t="s">
        <v>419</v>
      </c>
      <c r="BF122" s="373" t="s">
        <v>419</v>
      </c>
      <c r="BG122" s="373" t="s">
        <v>419</v>
      </c>
      <c r="BH122" s="373" t="s">
        <v>419</v>
      </c>
      <c r="BI122" s="373" t="s">
        <v>419</v>
      </c>
      <c r="BJ122" s="372" t="s">
        <v>419</v>
      </c>
      <c r="BK122" s="373" t="s">
        <v>419</v>
      </c>
      <c r="BL122" s="373" t="s">
        <v>419</v>
      </c>
      <c r="BM122" s="373" t="s">
        <v>419</v>
      </c>
      <c r="BN122" s="374" t="s">
        <v>419</v>
      </c>
      <c r="BO122" s="373" t="s">
        <v>419</v>
      </c>
      <c r="BP122" s="373" t="s">
        <v>419</v>
      </c>
      <c r="BQ122" s="373" t="s">
        <v>419</v>
      </c>
      <c r="BR122" s="373" t="s">
        <v>419</v>
      </c>
      <c r="BS122" s="373" t="s">
        <v>419</v>
      </c>
      <c r="BT122" s="372" t="s">
        <v>419</v>
      </c>
      <c r="BU122" s="373" t="s">
        <v>419</v>
      </c>
      <c r="BV122" s="373" t="s">
        <v>419</v>
      </c>
      <c r="BW122" s="373" t="s">
        <v>419</v>
      </c>
      <c r="BX122" s="374" t="s">
        <v>419</v>
      </c>
    </row>
    <row r="123" spans="1:76" x14ac:dyDescent="0.25">
      <c r="A123" s="356" t="s">
        <v>263</v>
      </c>
      <c r="B123" s="378">
        <v>37.06</v>
      </c>
      <c r="C123" s="379">
        <v>41.46</v>
      </c>
      <c r="D123" s="379">
        <v>43</v>
      </c>
      <c r="E123" s="379">
        <v>36.659999999999997</v>
      </c>
      <c r="F123" s="379">
        <v>35.200000000000003</v>
      </c>
      <c r="G123" s="378">
        <v>51.86</v>
      </c>
      <c r="H123" s="379">
        <v>62.88</v>
      </c>
      <c r="I123" s="379">
        <v>62.53</v>
      </c>
      <c r="J123" s="379">
        <v>54.73</v>
      </c>
      <c r="K123" s="382">
        <v>53.77</v>
      </c>
      <c r="L123" s="379">
        <v>195.18</v>
      </c>
      <c r="M123" s="379">
        <v>225.03</v>
      </c>
      <c r="N123" s="379">
        <v>199.61</v>
      </c>
      <c r="O123" s="379">
        <v>188.51</v>
      </c>
      <c r="P123" s="379">
        <v>191.68</v>
      </c>
      <c r="Q123" s="378">
        <v>43.2</v>
      </c>
      <c r="R123" s="379">
        <v>55</v>
      </c>
      <c r="S123" s="379">
        <v>61</v>
      </c>
      <c r="T123" s="379">
        <v>73.2</v>
      </c>
      <c r="U123" s="382">
        <v>86.51</v>
      </c>
      <c r="V123" s="379">
        <v>51.2</v>
      </c>
      <c r="W123" s="379">
        <v>66.7</v>
      </c>
      <c r="X123" s="379">
        <v>50.5</v>
      </c>
      <c r="Y123" s="379">
        <v>64.599999999999994</v>
      </c>
      <c r="Z123" s="379">
        <v>63.58</v>
      </c>
      <c r="AA123" s="372" t="s">
        <v>419</v>
      </c>
      <c r="AB123" s="373" t="s">
        <v>419</v>
      </c>
      <c r="AC123" s="373" t="s">
        <v>419</v>
      </c>
      <c r="AD123" s="373" t="s">
        <v>419</v>
      </c>
      <c r="AE123" s="373" t="s">
        <v>419</v>
      </c>
      <c r="AF123" s="393">
        <v>64.5</v>
      </c>
      <c r="AG123" s="384">
        <v>71</v>
      </c>
      <c r="AH123" s="384">
        <v>94</v>
      </c>
      <c r="AI123" s="384">
        <v>81.83</v>
      </c>
      <c r="AJ123" s="388">
        <v>88.21</v>
      </c>
      <c r="AK123" s="373" t="s">
        <v>419</v>
      </c>
      <c r="AL123" s="373" t="s">
        <v>419</v>
      </c>
      <c r="AM123" s="373" t="s">
        <v>419</v>
      </c>
      <c r="AN123" s="373" t="s">
        <v>419</v>
      </c>
      <c r="AO123" s="373" t="s">
        <v>419</v>
      </c>
      <c r="AP123" s="372" t="s">
        <v>419</v>
      </c>
      <c r="AQ123" s="373" t="s">
        <v>419</v>
      </c>
      <c r="AR123" s="373" t="s">
        <v>419</v>
      </c>
      <c r="AS123" s="373" t="s">
        <v>419</v>
      </c>
      <c r="AT123" s="374" t="s">
        <v>419</v>
      </c>
      <c r="AU123" s="373" t="s">
        <v>419</v>
      </c>
      <c r="AV123" s="373" t="s">
        <v>419</v>
      </c>
      <c r="AW123" s="373" t="s">
        <v>419</v>
      </c>
      <c r="AX123" s="373" t="s">
        <v>419</v>
      </c>
      <c r="AY123" s="373" t="s">
        <v>419</v>
      </c>
      <c r="AZ123" s="372" t="s">
        <v>419</v>
      </c>
      <c r="BA123" s="373" t="s">
        <v>419</v>
      </c>
      <c r="BB123" s="373" t="s">
        <v>419</v>
      </c>
      <c r="BC123" s="373" t="s">
        <v>419</v>
      </c>
      <c r="BD123" s="374" t="s">
        <v>419</v>
      </c>
      <c r="BE123" s="373" t="s">
        <v>419</v>
      </c>
      <c r="BF123" s="373" t="s">
        <v>419</v>
      </c>
      <c r="BG123" s="373" t="s">
        <v>419</v>
      </c>
      <c r="BH123" s="373" t="s">
        <v>419</v>
      </c>
      <c r="BI123" s="373" t="s">
        <v>419</v>
      </c>
      <c r="BJ123" s="372" t="s">
        <v>419</v>
      </c>
      <c r="BK123" s="373" t="s">
        <v>419</v>
      </c>
      <c r="BL123" s="373" t="s">
        <v>419</v>
      </c>
      <c r="BM123" s="373" t="s">
        <v>419</v>
      </c>
      <c r="BN123" s="374" t="s">
        <v>419</v>
      </c>
      <c r="BO123" s="373" t="s">
        <v>419</v>
      </c>
      <c r="BP123" s="373" t="s">
        <v>419</v>
      </c>
      <c r="BQ123" s="373" t="s">
        <v>419</v>
      </c>
      <c r="BR123" s="373" t="s">
        <v>419</v>
      </c>
      <c r="BS123" s="373" t="s">
        <v>419</v>
      </c>
      <c r="BT123" s="372" t="s">
        <v>419</v>
      </c>
      <c r="BU123" s="373" t="s">
        <v>419</v>
      </c>
      <c r="BV123" s="373" t="s">
        <v>419</v>
      </c>
      <c r="BW123" s="373" t="s">
        <v>419</v>
      </c>
      <c r="BX123" s="374" t="s">
        <v>419</v>
      </c>
    </row>
    <row r="124" spans="1:76" x14ac:dyDescent="0.25">
      <c r="A124" s="356" t="s">
        <v>264</v>
      </c>
      <c r="B124" s="378">
        <v>37.64</v>
      </c>
      <c r="C124" s="379">
        <v>34.700000000000003</v>
      </c>
      <c r="D124" s="379">
        <v>47.1</v>
      </c>
      <c r="E124" s="379">
        <v>37.799999999999997</v>
      </c>
      <c r="F124" s="379">
        <v>46.87</v>
      </c>
      <c r="G124" s="378">
        <v>38.700000000000003</v>
      </c>
      <c r="H124" s="379">
        <v>43.85</v>
      </c>
      <c r="I124" s="379">
        <v>34.81</v>
      </c>
      <c r="J124" s="379">
        <v>37.67</v>
      </c>
      <c r="K124" s="382">
        <v>35.659999999999997</v>
      </c>
      <c r="L124" s="379">
        <v>177.43</v>
      </c>
      <c r="M124" s="379">
        <v>201.21</v>
      </c>
      <c r="N124" s="379">
        <v>157.08000000000001</v>
      </c>
      <c r="O124" s="379">
        <v>169.69</v>
      </c>
      <c r="P124" s="379">
        <v>173.21</v>
      </c>
      <c r="Q124" s="378">
        <v>44.8</v>
      </c>
      <c r="R124" s="379">
        <v>55.9</v>
      </c>
      <c r="S124" s="379">
        <v>61</v>
      </c>
      <c r="T124" s="379">
        <v>49.5</v>
      </c>
      <c r="U124" s="382">
        <v>86.51</v>
      </c>
      <c r="V124" s="379">
        <v>50.4</v>
      </c>
      <c r="W124" s="379">
        <v>56.1</v>
      </c>
      <c r="X124" s="379">
        <v>50.5</v>
      </c>
      <c r="Y124" s="379">
        <v>61.5</v>
      </c>
      <c r="Z124" s="379">
        <v>59.98</v>
      </c>
      <c r="AA124" s="372" t="s">
        <v>419</v>
      </c>
      <c r="AB124" s="373" t="s">
        <v>419</v>
      </c>
      <c r="AC124" s="373" t="s">
        <v>419</v>
      </c>
      <c r="AD124" s="373" t="s">
        <v>419</v>
      </c>
      <c r="AE124" s="373" t="s">
        <v>419</v>
      </c>
      <c r="AF124" s="316" t="s">
        <v>419</v>
      </c>
      <c r="AG124" s="313" t="s">
        <v>419</v>
      </c>
      <c r="AH124" s="313" t="s">
        <v>419</v>
      </c>
      <c r="AI124" s="313" t="s">
        <v>419</v>
      </c>
      <c r="AJ124" s="317" t="s">
        <v>419</v>
      </c>
      <c r="AK124" s="379" t="s">
        <v>419</v>
      </c>
      <c r="AL124" s="379" t="s">
        <v>419</v>
      </c>
      <c r="AM124" s="379" t="s">
        <v>419</v>
      </c>
      <c r="AN124" s="379" t="s">
        <v>419</v>
      </c>
      <c r="AO124" s="379" t="s">
        <v>419</v>
      </c>
      <c r="AP124" s="372" t="s">
        <v>419</v>
      </c>
      <c r="AQ124" s="373" t="s">
        <v>419</v>
      </c>
      <c r="AR124" s="373" t="s">
        <v>419</v>
      </c>
      <c r="AS124" s="373" t="s">
        <v>419</v>
      </c>
      <c r="AT124" s="374" t="s">
        <v>419</v>
      </c>
      <c r="AU124" s="373" t="s">
        <v>419</v>
      </c>
      <c r="AV124" s="373" t="s">
        <v>419</v>
      </c>
      <c r="AW124" s="373" t="s">
        <v>419</v>
      </c>
      <c r="AX124" s="373" t="s">
        <v>419</v>
      </c>
      <c r="AY124" s="373" t="s">
        <v>419</v>
      </c>
      <c r="AZ124" s="372" t="s">
        <v>419</v>
      </c>
      <c r="BA124" s="373" t="s">
        <v>419</v>
      </c>
      <c r="BB124" s="373" t="s">
        <v>419</v>
      </c>
      <c r="BC124" s="373" t="s">
        <v>419</v>
      </c>
      <c r="BD124" s="374" t="s">
        <v>419</v>
      </c>
      <c r="BE124" s="373" t="s">
        <v>419</v>
      </c>
      <c r="BF124" s="373" t="s">
        <v>419</v>
      </c>
      <c r="BG124" s="373" t="s">
        <v>419</v>
      </c>
      <c r="BH124" s="373" t="s">
        <v>419</v>
      </c>
      <c r="BI124" s="373" t="s">
        <v>419</v>
      </c>
      <c r="BJ124" s="372" t="s">
        <v>419</v>
      </c>
      <c r="BK124" s="373" t="s">
        <v>419</v>
      </c>
      <c r="BL124" s="373" t="s">
        <v>419</v>
      </c>
      <c r="BM124" s="373" t="s">
        <v>419</v>
      </c>
      <c r="BN124" s="374" t="s">
        <v>419</v>
      </c>
      <c r="BO124" s="373" t="s">
        <v>419</v>
      </c>
      <c r="BP124" s="373" t="s">
        <v>419</v>
      </c>
      <c r="BQ124" s="373" t="s">
        <v>419</v>
      </c>
      <c r="BR124" s="373" t="s">
        <v>419</v>
      </c>
      <c r="BS124" s="373" t="s">
        <v>419</v>
      </c>
      <c r="BT124" s="372" t="s">
        <v>419</v>
      </c>
      <c r="BU124" s="373" t="s">
        <v>419</v>
      </c>
      <c r="BV124" s="373" t="s">
        <v>419</v>
      </c>
      <c r="BW124" s="373" t="s">
        <v>419</v>
      </c>
      <c r="BX124" s="374" t="s">
        <v>419</v>
      </c>
    </row>
    <row r="125" spans="1:76" x14ac:dyDescent="0.25">
      <c r="A125" s="356" t="s">
        <v>265</v>
      </c>
      <c r="B125" s="378">
        <v>44.2</v>
      </c>
      <c r="C125" s="379">
        <v>58.94</v>
      </c>
      <c r="D125" s="379">
        <v>75.34</v>
      </c>
      <c r="E125" s="379">
        <v>58.39</v>
      </c>
      <c r="F125" s="379">
        <v>68.349999999999994</v>
      </c>
      <c r="G125" s="378">
        <v>55.88</v>
      </c>
      <c r="H125" s="379">
        <v>59.48</v>
      </c>
      <c r="I125" s="379">
        <v>67.400000000000006</v>
      </c>
      <c r="J125" s="379">
        <v>60.46</v>
      </c>
      <c r="K125" s="382">
        <v>52.14</v>
      </c>
      <c r="L125" s="379">
        <v>202.02</v>
      </c>
      <c r="M125" s="379">
        <v>214.76</v>
      </c>
      <c r="N125" s="379">
        <v>228.55</v>
      </c>
      <c r="O125" s="379">
        <v>213.11</v>
      </c>
      <c r="P125" s="379">
        <v>189.56</v>
      </c>
      <c r="Q125" s="378">
        <v>43.2</v>
      </c>
      <c r="R125" s="379">
        <v>55</v>
      </c>
      <c r="S125" s="379">
        <v>61</v>
      </c>
      <c r="T125" s="379">
        <v>73.2</v>
      </c>
      <c r="U125" s="382">
        <v>86.51</v>
      </c>
      <c r="V125" s="379">
        <v>55.2</v>
      </c>
      <c r="W125" s="379">
        <v>72</v>
      </c>
      <c r="X125" s="379">
        <v>64</v>
      </c>
      <c r="Y125" s="379">
        <v>79.39</v>
      </c>
      <c r="Z125" s="379">
        <v>64</v>
      </c>
      <c r="AA125" s="378" t="s">
        <v>419</v>
      </c>
      <c r="AB125" s="379" t="s">
        <v>419</v>
      </c>
      <c r="AC125" s="379" t="s">
        <v>419</v>
      </c>
      <c r="AD125" s="379" t="s">
        <v>419</v>
      </c>
      <c r="AE125" s="379" t="s">
        <v>419</v>
      </c>
      <c r="AF125" s="393">
        <v>64.5</v>
      </c>
      <c r="AG125" s="384">
        <v>71</v>
      </c>
      <c r="AH125" s="384">
        <v>94</v>
      </c>
      <c r="AI125" s="384">
        <v>81.83</v>
      </c>
      <c r="AJ125" s="388">
        <v>88.21</v>
      </c>
      <c r="AK125" s="373" t="s">
        <v>419</v>
      </c>
      <c r="AL125" s="373" t="s">
        <v>419</v>
      </c>
      <c r="AM125" s="373" t="s">
        <v>419</v>
      </c>
      <c r="AN125" s="373" t="s">
        <v>419</v>
      </c>
      <c r="AO125" s="373" t="s">
        <v>419</v>
      </c>
      <c r="AP125" s="372" t="s">
        <v>419</v>
      </c>
      <c r="AQ125" s="373" t="s">
        <v>419</v>
      </c>
      <c r="AR125" s="373" t="s">
        <v>419</v>
      </c>
      <c r="AS125" s="373" t="s">
        <v>419</v>
      </c>
      <c r="AT125" s="374" t="s">
        <v>419</v>
      </c>
      <c r="AU125" s="373" t="s">
        <v>419</v>
      </c>
      <c r="AV125" s="373" t="s">
        <v>419</v>
      </c>
      <c r="AW125" s="373" t="s">
        <v>419</v>
      </c>
      <c r="AX125" s="373" t="s">
        <v>419</v>
      </c>
      <c r="AY125" s="373" t="s">
        <v>419</v>
      </c>
      <c r="AZ125" s="372" t="s">
        <v>419</v>
      </c>
      <c r="BA125" s="373" t="s">
        <v>419</v>
      </c>
      <c r="BB125" s="373" t="s">
        <v>419</v>
      </c>
      <c r="BC125" s="373" t="s">
        <v>419</v>
      </c>
      <c r="BD125" s="374" t="s">
        <v>419</v>
      </c>
      <c r="BE125" s="373" t="s">
        <v>419</v>
      </c>
      <c r="BF125" s="373" t="s">
        <v>419</v>
      </c>
      <c r="BG125" s="373" t="s">
        <v>419</v>
      </c>
      <c r="BH125" s="373" t="s">
        <v>419</v>
      </c>
      <c r="BI125" s="373" t="s">
        <v>419</v>
      </c>
      <c r="BJ125" s="372" t="s">
        <v>419</v>
      </c>
      <c r="BK125" s="373" t="s">
        <v>419</v>
      </c>
      <c r="BL125" s="373" t="s">
        <v>419</v>
      </c>
      <c r="BM125" s="373" t="s">
        <v>419</v>
      </c>
      <c r="BN125" s="374" t="s">
        <v>419</v>
      </c>
      <c r="BO125" s="373" t="s">
        <v>419</v>
      </c>
      <c r="BP125" s="373" t="s">
        <v>419</v>
      </c>
      <c r="BQ125" s="373" t="s">
        <v>419</v>
      </c>
      <c r="BR125" s="373" t="s">
        <v>419</v>
      </c>
      <c r="BS125" s="373" t="s">
        <v>419</v>
      </c>
      <c r="BT125" s="372" t="s">
        <v>419</v>
      </c>
      <c r="BU125" s="373" t="s">
        <v>419</v>
      </c>
      <c r="BV125" s="373" t="s">
        <v>419</v>
      </c>
      <c r="BW125" s="373" t="s">
        <v>419</v>
      </c>
      <c r="BX125" s="374" t="s">
        <v>419</v>
      </c>
    </row>
    <row r="126" spans="1:76" x14ac:dyDescent="0.25">
      <c r="A126" s="356" t="s">
        <v>266</v>
      </c>
      <c r="B126" s="378">
        <v>46.35</v>
      </c>
      <c r="C126" s="379">
        <v>46.85</v>
      </c>
      <c r="D126" s="379">
        <v>47.1</v>
      </c>
      <c r="E126" s="379">
        <v>57.76</v>
      </c>
      <c r="F126" s="379">
        <v>68.56</v>
      </c>
      <c r="G126" s="372" t="s">
        <v>419</v>
      </c>
      <c r="H126" s="373" t="s">
        <v>419</v>
      </c>
      <c r="I126" s="373" t="s">
        <v>419</v>
      </c>
      <c r="J126" s="373" t="s">
        <v>419</v>
      </c>
      <c r="K126" s="374" t="s">
        <v>419</v>
      </c>
      <c r="L126" s="379">
        <v>90.49</v>
      </c>
      <c r="M126" s="379">
        <v>85.6</v>
      </c>
      <c r="N126" s="379">
        <v>118</v>
      </c>
      <c r="O126" s="379">
        <v>158</v>
      </c>
      <c r="P126" s="379">
        <v>157.69</v>
      </c>
      <c r="Q126" s="378">
        <v>55.5</v>
      </c>
      <c r="R126" s="379">
        <v>56.7</v>
      </c>
      <c r="S126" s="379">
        <v>61</v>
      </c>
      <c r="T126" s="379">
        <v>74.400000000000006</v>
      </c>
      <c r="U126" s="382">
        <v>86.51</v>
      </c>
      <c r="V126" s="379">
        <v>55.17</v>
      </c>
      <c r="W126" s="379">
        <v>75.5</v>
      </c>
      <c r="X126" s="379">
        <v>65</v>
      </c>
      <c r="Y126" s="379">
        <v>65.599999999999994</v>
      </c>
      <c r="Z126" s="379">
        <v>81.03</v>
      </c>
      <c r="AA126" s="372" t="s">
        <v>419</v>
      </c>
      <c r="AB126" s="373" t="s">
        <v>419</v>
      </c>
      <c r="AC126" s="373" t="s">
        <v>419</v>
      </c>
      <c r="AD126" s="373" t="s">
        <v>419</v>
      </c>
      <c r="AE126" s="373" t="s">
        <v>419</v>
      </c>
      <c r="AF126" s="316" t="s">
        <v>419</v>
      </c>
      <c r="AG126" s="313" t="s">
        <v>419</v>
      </c>
      <c r="AH126" s="313" t="s">
        <v>419</v>
      </c>
      <c r="AI126" s="313" t="s">
        <v>419</v>
      </c>
      <c r="AJ126" s="317" t="s">
        <v>419</v>
      </c>
      <c r="AK126" s="373" t="s">
        <v>419</v>
      </c>
      <c r="AL126" s="373" t="s">
        <v>419</v>
      </c>
      <c r="AM126" s="373" t="s">
        <v>419</v>
      </c>
      <c r="AN126" s="373" t="s">
        <v>419</v>
      </c>
      <c r="AO126" s="373" t="s">
        <v>419</v>
      </c>
      <c r="AP126" s="378" t="s">
        <v>419</v>
      </c>
      <c r="AQ126" s="379" t="s">
        <v>419</v>
      </c>
      <c r="AR126" s="379" t="s">
        <v>419</v>
      </c>
      <c r="AS126" s="379" t="s">
        <v>419</v>
      </c>
      <c r="AT126" s="382" t="s">
        <v>419</v>
      </c>
      <c r="AU126" s="373" t="s">
        <v>419</v>
      </c>
      <c r="AV126" s="373" t="s">
        <v>419</v>
      </c>
      <c r="AW126" s="373" t="s">
        <v>419</v>
      </c>
      <c r="AX126" s="373" t="s">
        <v>419</v>
      </c>
      <c r="AY126" s="373" t="s">
        <v>419</v>
      </c>
      <c r="AZ126" s="372" t="s">
        <v>419</v>
      </c>
      <c r="BA126" s="373" t="s">
        <v>419</v>
      </c>
      <c r="BB126" s="373" t="s">
        <v>419</v>
      </c>
      <c r="BC126" s="373" t="s">
        <v>419</v>
      </c>
      <c r="BD126" s="374" t="s">
        <v>419</v>
      </c>
      <c r="BE126" s="373" t="s">
        <v>419</v>
      </c>
      <c r="BF126" s="373" t="s">
        <v>419</v>
      </c>
      <c r="BG126" s="373" t="s">
        <v>419</v>
      </c>
      <c r="BH126" s="373" t="s">
        <v>419</v>
      </c>
      <c r="BI126" s="373" t="s">
        <v>419</v>
      </c>
      <c r="BJ126" s="372" t="s">
        <v>419</v>
      </c>
      <c r="BK126" s="373" t="s">
        <v>419</v>
      </c>
      <c r="BL126" s="373" t="s">
        <v>419</v>
      </c>
      <c r="BM126" s="373" t="s">
        <v>419</v>
      </c>
      <c r="BN126" s="374" t="s">
        <v>419</v>
      </c>
      <c r="BO126" s="373" t="s">
        <v>419</v>
      </c>
      <c r="BP126" s="373" t="s">
        <v>419</v>
      </c>
      <c r="BQ126" s="373" t="s">
        <v>419</v>
      </c>
      <c r="BR126" s="373" t="s">
        <v>419</v>
      </c>
      <c r="BS126" s="373" t="s">
        <v>419</v>
      </c>
      <c r="BT126" s="372" t="s">
        <v>419</v>
      </c>
      <c r="BU126" s="373" t="s">
        <v>419</v>
      </c>
      <c r="BV126" s="373" t="s">
        <v>419</v>
      </c>
      <c r="BW126" s="373" t="s">
        <v>419</v>
      </c>
      <c r="BX126" s="374" t="s">
        <v>419</v>
      </c>
    </row>
    <row r="127" spans="1:76" x14ac:dyDescent="0.25">
      <c r="A127" s="356" t="s">
        <v>267</v>
      </c>
      <c r="B127" s="378">
        <v>36.58</v>
      </c>
      <c r="C127" s="379">
        <v>36.14</v>
      </c>
      <c r="D127" s="379">
        <v>35.200000000000003</v>
      </c>
      <c r="E127" s="379">
        <v>39.700000000000003</v>
      </c>
      <c r="F127" s="379">
        <v>36.5</v>
      </c>
      <c r="G127" s="378">
        <v>47.39</v>
      </c>
      <c r="H127" s="379">
        <v>55.46</v>
      </c>
      <c r="I127" s="379">
        <v>43.04</v>
      </c>
      <c r="J127" s="379">
        <v>50.37</v>
      </c>
      <c r="K127" s="382">
        <v>46.92</v>
      </c>
      <c r="L127" s="379">
        <v>179.7</v>
      </c>
      <c r="M127" s="379">
        <v>211.73</v>
      </c>
      <c r="N127" s="379">
        <v>143.37</v>
      </c>
      <c r="O127" s="379">
        <v>189.67</v>
      </c>
      <c r="P127" s="379">
        <v>161.9</v>
      </c>
      <c r="Q127" s="378">
        <v>48.9</v>
      </c>
      <c r="R127" s="379">
        <v>58.25</v>
      </c>
      <c r="S127" s="379">
        <v>63.2</v>
      </c>
      <c r="T127" s="379">
        <v>50.75</v>
      </c>
      <c r="U127" s="382">
        <v>87.61</v>
      </c>
      <c r="V127" s="379">
        <v>63.24</v>
      </c>
      <c r="W127" s="379">
        <v>55.2</v>
      </c>
      <c r="X127" s="379">
        <v>56</v>
      </c>
      <c r="Y127" s="379">
        <v>62</v>
      </c>
      <c r="Z127" s="379">
        <v>56.8</v>
      </c>
      <c r="AA127" s="378">
        <v>14.19</v>
      </c>
      <c r="AB127" s="379">
        <v>16.3</v>
      </c>
      <c r="AC127" s="379">
        <v>18.899999999999999</v>
      </c>
      <c r="AD127" s="379">
        <v>31.94</v>
      </c>
      <c r="AE127" s="379">
        <v>20.38</v>
      </c>
      <c r="AF127" s="393">
        <v>64.5</v>
      </c>
      <c r="AG127" s="384">
        <v>71</v>
      </c>
      <c r="AH127" s="384">
        <v>94</v>
      </c>
      <c r="AI127" s="384">
        <v>81.83</v>
      </c>
      <c r="AJ127" s="388">
        <v>88.21</v>
      </c>
      <c r="AK127" s="373" t="s">
        <v>419</v>
      </c>
      <c r="AL127" s="373" t="s">
        <v>419</v>
      </c>
      <c r="AM127" s="373" t="s">
        <v>419</v>
      </c>
      <c r="AN127" s="373" t="s">
        <v>419</v>
      </c>
      <c r="AO127" s="373" t="s">
        <v>419</v>
      </c>
      <c r="AP127" s="378">
        <v>1846</v>
      </c>
      <c r="AQ127" s="379">
        <v>1748</v>
      </c>
      <c r="AR127" s="379">
        <v>2185.46</v>
      </c>
      <c r="AS127" s="379">
        <v>2593.81</v>
      </c>
      <c r="AT127" s="382">
        <v>2553.84</v>
      </c>
      <c r="AU127" s="373" t="s">
        <v>419</v>
      </c>
      <c r="AV127" s="373" t="s">
        <v>419</v>
      </c>
      <c r="AW127" s="373" t="s">
        <v>419</v>
      </c>
      <c r="AX127" s="373" t="s">
        <v>419</v>
      </c>
      <c r="AY127" s="373" t="s">
        <v>419</v>
      </c>
      <c r="AZ127" s="372" t="s">
        <v>419</v>
      </c>
      <c r="BA127" s="373" t="s">
        <v>419</v>
      </c>
      <c r="BB127" s="373" t="s">
        <v>419</v>
      </c>
      <c r="BC127" s="373" t="s">
        <v>419</v>
      </c>
      <c r="BD127" s="374" t="s">
        <v>419</v>
      </c>
      <c r="BE127" s="373" t="s">
        <v>419</v>
      </c>
      <c r="BF127" s="373" t="s">
        <v>419</v>
      </c>
      <c r="BG127" s="373" t="s">
        <v>419</v>
      </c>
      <c r="BH127" s="373" t="s">
        <v>419</v>
      </c>
      <c r="BI127" s="373" t="s">
        <v>419</v>
      </c>
      <c r="BJ127" s="372" t="s">
        <v>419</v>
      </c>
      <c r="BK127" s="373" t="s">
        <v>419</v>
      </c>
      <c r="BL127" s="373" t="s">
        <v>419</v>
      </c>
      <c r="BM127" s="373" t="s">
        <v>419</v>
      </c>
      <c r="BN127" s="374" t="s">
        <v>419</v>
      </c>
      <c r="BO127" s="373" t="s">
        <v>419</v>
      </c>
      <c r="BP127" s="373" t="s">
        <v>419</v>
      </c>
      <c r="BQ127" s="373" t="s">
        <v>419</v>
      </c>
      <c r="BR127" s="373" t="s">
        <v>419</v>
      </c>
      <c r="BS127" s="373" t="s">
        <v>419</v>
      </c>
      <c r="BT127" s="372" t="s">
        <v>419</v>
      </c>
      <c r="BU127" s="373" t="s">
        <v>419</v>
      </c>
      <c r="BV127" s="373" t="s">
        <v>419</v>
      </c>
      <c r="BW127" s="373" t="s">
        <v>419</v>
      </c>
      <c r="BX127" s="374" t="s">
        <v>419</v>
      </c>
    </row>
    <row r="128" spans="1:76" x14ac:dyDescent="0.25">
      <c r="A128" s="356" t="s">
        <v>268</v>
      </c>
      <c r="B128" s="378">
        <v>40.799999999999997</v>
      </c>
      <c r="C128" s="379">
        <v>51.7</v>
      </c>
      <c r="D128" s="379">
        <v>47.1</v>
      </c>
      <c r="E128" s="379">
        <v>44.9</v>
      </c>
      <c r="F128" s="379">
        <v>68.56</v>
      </c>
      <c r="G128" s="378">
        <v>49.13</v>
      </c>
      <c r="H128" s="379">
        <v>65.7</v>
      </c>
      <c r="I128" s="379">
        <v>67.260000000000005</v>
      </c>
      <c r="J128" s="379">
        <v>64.930000000000007</v>
      </c>
      <c r="K128" s="382">
        <v>55.23</v>
      </c>
      <c r="L128" s="379">
        <v>181.17</v>
      </c>
      <c r="M128" s="379">
        <v>227.01</v>
      </c>
      <c r="N128" s="379">
        <v>226.78</v>
      </c>
      <c r="O128" s="379">
        <v>229.26</v>
      </c>
      <c r="P128" s="379">
        <v>199.8</v>
      </c>
      <c r="Q128" s="378">
        <v>44.6</v>
      </c>
      <c r="R128" s="379">
        <v>55</v>
      </c>
      <c r="S128" s="379">
        <v>61</v>
      </c>
      <c r="T128" s="379">
        <v>73.2</v>
      </c>
      <c r="U128" s="382">
        <v>86.51</v>
      </c>
      <c r="V128" s="379">
        <v>56</v>
      </c>
      <c r="W128" s="379">
        <v>66.400000000000006</v>
      </c>
      <c r="X128" s="379">
        <v>81.2</v>
      </c>
      <c r="Y128" s="379">
        <v>76.7</v>
      </c>
      <c r="Z128" s="379">
        <v>102.98</v>
      </c>
      <c r="AA128" s="372" t="s">
        <v>419</v>
      </c>
      <c r="AB128" s="373" t="s">
        <v>419</v>
      </c>
      <c r="AC128" s="373" t="s">
        <v>419</v>
      </c>
      <c r="AD128" s="373" t="s">
        <v>419</v>
      </c>
      <c r="AE128" s="373" t="s">
        <v>419</v>
      </c>
      <c r="AF128" s="393" t="s">
        <v>419</v>
      </c>
      <c r="AG128" s="384" t="s">
        <v>419</v>
      </c>
      <c r="AH128" s="384" t="s">
        <v>419</v>
      </c>
      <c r="AI128" s="384" t="s">
        <v>419</v>
      </c>
      <c r="AJ128" s="388" t="s">
        <v>419</v>
      </c>
      <c r="AK128" s="373" t="s">
        <v>419</v>
      </c>
      <c r="AL128" s="373" t="s">
        <v>419</v>
      </c>
      <c r="AM128" s="373" t="s">
        <v>419</v>
      </c>
      <c r="AN128" s="373" t="s">
        <v>419</v>
      </c>
      <c r="AO128" s="373" t="s">
        <v>419</v>
      </c>
      <c r="AP128" s="372" t="s">
        <v>419</v>
      </c>
      <c r="AQ128" s="373" t="s">
        <v>419</v>
      </c>
      <c r="AR128" s="373" t="s">
        <v>419</v>
      </c>
      <c r="AS128" s="373" t="s">
        <v>419</v>
      </c>
      <c r="AT128" s="374" t="s">
        <v>419</v>
      </c>
      <c r="AU128" s="373" t="s">
        <v>419</v>
      </c>
      <c r="AV128" s="373" t="s">
        <v>419</v>
      </c>
      <c r="AW128" s="373" t="s">
        <v>419</v>
      </c>
      <c r="AX128" s="373" t="s">
        <v>419</v>
      </c>
      <c r="AY128" s="373" t="s">
        <v>419</v>
      </c>
      <c r="AZ128" s="372" t="s">
        <v>419</v>
      </c>
      <c r="BA128" s="373" t="s">
        <v>419</v>
      </c>
      <c r="BB128" s="373" t="s">
        <v>419</v>
      </c>
      <c r="BC128" s="373" t="s">
        <v>419</v>
      </c>
      <c r="BD128" s="374" t="s">
        <v>419</v>
      </c>
      <c r="BE128" s="373" t="s">
        <v>419</v>
      </c>
      <c r="BF128" s="373" t="s">
        <v>419</v>
      </c>
      <c r="BG128" s="373" t="s">
        <v>419</v>
      </c>
      <c r="BH128" s="373" t="s">
        <v>419</v>
      </c>
      <c r="BI128" s="373" t="s">
        <v>419</v>
      </c>
      <c r="BJ128" s="372" t="s">
        <v>419</v>
      </c>
      <c r="BK128" s="373" t="s">
        <v>419</v>
      </c>
      <c r="BL128" s="373" t="s">
        <v>419</v>
      </c>
      <c r="BM128" s="373" t="s">
        <v>419</v>
      </c>
      <c r="BN128" s="374" t="s">
        <v>419</v>
      </c>
      <c r="BO128" s="373" t="s">
        <v>419</v>
      </c>
      <c r="BP128" s="373" t="s">
        <v>419</v>
      </c>
      <c r="BQ128" s="373" t="s">
        <v>419</v>
      </c>
      <c r="BR128" s="373" t="s">
        <v>419</v>
      </c>
      <c r="BS128" s="373" t="s">
        <v>419</v>
      </c>
      <c r="BT128" s="372" t="s">
        <v>419</v>
      </c>
      <c r="BU128" s="373" t="s">
        <v>419</v>
      </c>
      <c r="BV128" s="373" t="s">
        <v>419</v>
      </c>
      <c r="BW128" s="373" t="s">
        <v>419</v>
      </c>
      <c r="BX128" s="374" t="s">
        <v>419</v>
      </c>
    </row>
    <row r="129" spans="1:76" x14ac:dyDescent="0.25">
      <c r="A129" s="356" t="s">
        <v>269</v>
      </c>
      <c r="B129" s="378">
        <v>49.34</v>
      </c>
      <c r="C129" s="379">
        <v>58.55</v>
      </c>
      <c r="D129" s="379">
        <v>65.290000000000006</v>
      </c>
      <c r="E129" s="379">
        <v>59.95</v>
      </c>
      <c r="F129" s="379">
        <v>62.97</v>
      </c>
      <c r="G129" s="378">
        <v>46.82</v>
      </c>
      <c r="H129" s="379">
        <v>53.42</v>
      </c>
      <c r="I129" s="379">
        <v>54.81</v>
      </c>
      <c r="J129" s="379">
        <v>47.51</v>
      </c>
      <c r="K129" s="382">
        <v>50.87</v>
      </c>
      <c r="L129" s="379">
        <v>187.49</v>
      </c>
      <c r="M129" s="379">
        <v>205.6</v>
      </c>
      <c r="N129" s="379">
        <v>200.18</v>
      </c>
      <c r="O129" s="379">
        <v>191.71</v>
      </c>
      <c r="P129" s="379">
        <v>194.97</v>
      </c>
      <c r="Q129" s="378">
        <v>52.5</v>
      </c>
      <c r="R129" s="379">
        <v>72.599999999999994</v>
      </c>
      <c r="S129" s="379">
        <v>61</v>
      </c>
      <c r="T129" s="379">
        <v>63.1</v>
      </c>
      <c r="U129" s="382">
        <v>63.59</v>
      </c>
      <c r="V129" s="379">
        <v>57.36</v>
      </c>
      <c r="W129" s="379">
        <v>75.900000000000006</v>
      </c>
      <c r="X129" s="379">
        <v>50.5</v>
      </c>
      <c r="Y129" s="379">
        <v>59.8</v>
      </c>
      <c r="Z129" s="379">
        <v>58.74</v>
      </c>
      <c r="AA129" s="378">
        <v>14.19</v>
      </c>
      <c r="AB129" s="379">
        <v>16.3</v>
      </c>
      <c r="AC129" s="379">
        <v>18.899999999999999</v>
      </c>
      <c r="AD129" s="379">
        <v>31.94</v>
      </c>
      <c r="AE129" s="379">
        <v>20.38</v>
      </c>
      <c r="AF129" s="393">
        <v>64.5</v>
      </c>
      <c r="AG129" s="384">
        <v>71</v>
      </c>
      <c r="AH129" s="384">
        <v>94</v>
      </c>
      <c r="AI129" s="384">
        <v>81.83</v>
      </c>
      <c r="AJ129" s="388">
        <v>88.21</v>
      </c>
      <c r="AK129" s="373" t="s">
        <v>419</v>
      </c>
      <c r="AL129" s="373" t="s">
        <v>419</v>
      </c>
      <c r="AM129" s="373" t="s">
        <v>419</v>
      </c>
      <c r="AN129" s="373" t="s">
        <v>419</v>
      </c>
      <c r="AO129" s="373" t="s">
        <v>419</v>
      </c>
      <c r="AP129" s="378">
        <v>1846</v>
      </c>
      <c r="AQ129" s="379">
        <v>1917</v>
      </c>
      <c r="AR129" s="379">
        <v>2185.46</v>
      </c>
      <c r="AS129" s="379">
        <v>2593.81</v>
      </c>
      <c r="AT129" s="382">
        <v>2553.84</v>
      </c>
      <c r="AU129" s="373" t="s">
        <v>419</v>
      </c>
      <c r="AV129" s="373" t="s">
        <v>419</v>
      </c>
      <c r="AW129" s="373" t="s">
        <v>419</v>
      </c>
      <c r="AX129" s="373" t="s">
        <v>419</v>
      </c>
      <c r="AY129" s="373" t="s">
        <v>419</v>
      </c>
      <c r="AZ129" s="372" t="s">
        <v>419</v>
      </c>
      <c r="BA129" s="373" t="s">
        <v>419</v>
      </c>
      <c r="BB129" s="373" t="s">
        <v>419</v>
      </c>
      <c r="BC129" s="373" t="s">
        <v>419</v>
      </c>
      <c r="BD129" s="374" t="s">
        <v>419</v>
      </c>
      <c r="BE129" s="373" t="s">
        <v>419</v>
      </c>
      <c r="BF129" s="373" t="s">
        <v>419</v>
      </c>
      <c r="BG129" s="373" t="s">
        <v>419</v>
      </c>
      <c r="BH129" s="373" t="s">
        <v>419</v>
      </c>
      <c r="BI129" s="373" t="s">
        <v>419</v>
      </c>
      <c r="BJ129" s="372" t="s">
        <v>419</v>
      </c>
      <c r="BK129" s="373" t="s">
        <v>419</v>
      </c>
      <c r="BL129" s="373" t="s">
        <v>419</v>
      </c>
      <c r="BM129" s="373" t="s">
        <v>419</v>
      </c>
      <c r="BN129" s="374" t="s">
        <v>419</v>
      </c>
      <c r="BO129" s="373" t="s">
        <v>419</v>
      </c>
      <c r="BP129" s="373" t="s">
        <v>419</v>
      </c>
      <c r="BQ129" s="373" t="s">
        <v>419</v>
      </c>
      <c r="BR129" s="373" t="s">
        <v>419</v>
      </c>
      <c r="BS129" s="373" t="s">
        <v>419</v>
      </c>
      <c r="BT129" s="372" t="s">
        <v>419</v>
      </c>
      <c r="BU129" s="373" t="s">
        <v>419</v>
      </c>
      <c r="BV129" s="373" t="s">
        <v>419</v>
      </c>
      <c r="BW129" s="373" t="s">
        <v>419</v>
      </c>
      <c r="BX129" s="374" t="s">
        <v>419</v>
      </c>
    </row>
    <row r="130" spans="1:76" x14ac:dyDescent="0.25">
      <c r="A130" s="356" t="s">
        <v>270</v>
      </c>
      <c r="B130" s="378">
        <v>52.99</v>
      </c>
      <c r="C130" s="379">
        <v>56.49</v>
      </c>
      <c r="D130" s="379">
        <v>68.010000000000005</v>
      </c>
      <c r="E130" s="379">
        <v>53.85</v>
      </c>
      <c r="F130" s="379">
        <v>53.22</v>
      </c>
      <c r="G130" s="378">
        <v>48.81</v>
      </c>
      <c r="H130" s="379">
        <v>54.57</v>
      </c>
      <c r="I130" s="379">
        <v>52.47</v>
      </c>
      <c r="J130" s="379">
        <v>48.81</v>
      </c>
      <c r="K130" s="382">
        <v>48.8</v>
      </c>
      <c r="L130" s="379">
        <v>199.48</v>
      </c>
      <c r="M130" s="379">
        <v>211.96</v>
      </c>
      <c r="N130" s="379">
        <v>207.46</v>
      </c>
      <c r="O130" s="379">
        <v>202.54</v>
      </c>
      <c r="P130" s="379">
        <v>200.44</v>
      </c>
      <c r="Q130" s="378">
        <v>52.5</v>
      </c>
      <c r="R130" s="379">
        <v>67.5</v>
      </c>
      <c r="S130" s="379">
        <v>61</v>
      </c>
      <c r="T130" s="379">
        <v>76.5</v>
      </c>
      <c r="U130" s="382">
        <v>86.51</v>
      </c>
      <c r="V130" s="379">
        <v>105.86</v>
      </c>
      <c r="W130" s="379">
        <v>101.42</v>
      </c>
      <c r="X130" s="379">
        <v>68.7</v>
      </c>
      <c r="Y130" s="379">
        <v>80.790000000000006</v>
      </c>
      <c r="Z130" s="379">
        <v>92.45</v>
      </c>
      <c r="AA130" s="372" t="s">
        <v>419</v>
      </c>
      <c r="AB130" s="373" t="s">
        <v>419</v>
      </c>
      <c r="AC130" s="373" t="s">
        <v>419</v>
      </c>
      <c r="AD130" s="373" t="s">
        <v>419</v>
      </c>
      <c r="AE130" s="373" t="s">
        <v>419</v>
      </c>
      <c r="AF130" s="316" t="s">
        <v>419</v>
      </c>
      <c r="AG130" s="313" t="s">
        <v>419</v>
      </c>
      <c r="AH130" s="313" t="s">
        <v>419</v>
      </c>
      <c r="AI130" s="313" t="s">
        <v>419</v>
      </c>
      <c r="AJ130" s="317" t="s">
        <v>419</v>
      </c>
      <c r="AK130" s="373" t="s">
        <v>419</v>
      </c>
      <c r="AL130" s="373" t="s">
        <v>419</v>
      </c>
      <c r="AM130" s="373" t="s">
        <v>419</v>
      </c>
      <c r="AN130" s="373" t="s">
        <v>419</v>
      </c>
      <c r="AO130" s="373" t="s">
        <v>419</v>
      </c>
      <c r="AP130" s="372">
        <v>1784</v>
      </c>
      <c r="AQ130" s="373">
        <v>1924</v>
      </c>
      <c r="AR130" s="373">
        <v>2185.46</v>
      </c>
      <c r="AS130" s="373">
        <v>2593.81</v>
      </c>
      <c r="AT130" s="374">
        <v>2553.84</v>
      </c>
      <c r="AU130" s="373" t="s">
        <v>419</v>
      </c>
      <c r="AV130" s="373" t="s">
        <v>419</v>
      </c>
      <c r="AW130" s="373" t="s">
        <v>419</v>
      </c>
      <c r="AX130" s="373" t="s">
        <v>419</v>
      </c>
      <c r="AY130" s="373" t="s">
        <v>419</v>
      </c>
      <c r="AZ130" s="372" t="s">
        <v>419</v>
      </c>
      <c r="BA130" s="373" t="s">
        <v>419</v>
      </c>
      <c r="BB130" s="373" t="s">
        <v>419</v>
      </c>
      <c r="BC130" s="373" t="s">
        <v>419</v>
      </c>
      <c r="BD130" s="374" t="s">
        <v>419</v>
      </c>
      <c r="BE130" s="373" t="s">
        <v>419</v>
      </c>
      <c r="BF130" s="373" t="s">
        <v>419</v>
      </c>
      <c r="BG130" s="373" t="s">
        <v>419</v>
      </c>
      <c r="BH130" s="373" t="s">
        <v>419</v>
      </c>
      <c r="BI130" s="373" t="s">
        <v>419</v>
      </c>
      <c r="BJ130" s="372" t="s">
        <v>419</v>
      </c>
      <c r="BK130" s="373" t="s">
        <v>419</v>
      </c>
      <c r="BL130" s="373" t="s">
        <v>419</v>
      </c>
      <c r="BM130" s="373" t="s">
        <v>419</v>
      </c>
      <c r="BN130" s="374" t="s">
        <v>419</v>
      </c>
      <c r="BO130" s="373" t="s">
        <v>419</v>
      </c>
      <c r="BP130" s="373" t="s">
        <v>419</v>
      </c>
      <c r="BQ130" s="373" t="s">
        <v>419</v>
      </c>
      <c r="BR130" s="373" t="s">
        <v>419</v>
      </c>
      <c r="BS130" s="373" t="s">
        <v>419</v>
      </c>
      <c r="BT130" s="372" t="s">
        <v>419</v>
      </c>
      <c r="BU130" s="373" t="s">
        <v>419</v>
      </c>
      <c r="BV130" s="373" t="s">
        <v>419</v>
      </c>
      <c r="BW130" s="373" t="s">
        <v>419</v>
      </c>
      <c r="BX130" s="374" t="s">
        <v>419</v>
      </c>
    </row>
    <row r="131" spans="1:76" x14ac:dyDescent="0.25">
      <c r="A131" s="356" t="s">
        <v>271</v>
      </c>
      <c r="B131" s="378">
        <v>34.9</v>
      </c>
      <c r="C131" s="379">
        <v>34.49</v>
      </c>
      <c r="D131" s="379">
        <v>33.72</v>
      </c>
      <c r="E131" s="379">
        <v>37.19</v>
      </c>
      <c r="F131" s="379">
        <v>34.86</v>
      </c>
      <c r="G131" s="378">
        <v>40.770000000000003</v>
      </c>
      <c r="H131" s="379">
        <v>48.81</v>
      </c>
      <c r="I131" s="379">
        <v>38.869999999999997</v>
      </c>
      <c r="J131" s="379">
        <v>45.17</v>
      </c>
      <c r="K131" s="382">
        <v>38.35</v>
      </c>
      <c r="L131" s="379">
        <v>169.03</v>
      </c>
      <c r="M131" s="379">
        <v>186.7</v>
      </c>
      <c r="N131" s="379">
        <v>134.6</v>
      </c>
      <c r="O131" s="379">
        <v>178.36</v>
      </c>
      <c r="P131" s="379">
        <v>141.72999999999999</v>
      </c>
      <c r="Q131" s="378">
        <v>45.42</v>
      </c>
      <c r="R131" s="379">
        <v>42.65</v>
      </c>
      <c r="S131" s="379">
        <v>62.48</v>
      </c>
      <c r="T131" s="379">
        <v>51.51</v>
      </c>
      <c r="U131" s="382">
        <v>87.25</v>
      </c>
      <c r="V131" s="379">
        <v>45.45</v>
      </c>
      <c r="W131" s="379">
        <v>53.5</v>
      </c>
      <c r="X131" s="379">
        <v>42.4</v>
      </c>
      <c r="Y131" s="379">
        <v>42.6</v>
      </c>
      <c r="Z131" s="379">
        <v>42.4</v>
      </c>
      <c r="AA131" s="372">
        <v>14.19</v>
      </c>
      <c r="AB131" s="373">
        <v>16.3</v>
      </c>
      <c r="AC131" s="373">
        <v>18.899999999999999</v>
      </c>
      <c r="AD131" s="373">
        <v>31.94</v>
      </c>
      <c r="AE131" s="373">
        <v>20.38</v>
      </c>
      <c r="AF131" s="393">
        <v>64.5</v>
      </c>
      <c r="AG131" s="384">
        <v>71</v>
      </c>
      <c r="AH131" s="384">
        <v>94</v>
      </c>
      <c r="AI131" s="384">
        <v>81.83</v>
      </c>
      <c r="AJ131" s="388">
        <v>88.21</v>
      </c>
      <c r="AK131" s="373" t="s">
        <v>419</v>
      </c>
      <c r="AL131" s="373" t="s">
        <v>419</v>
      </c>
      <c r="AM131" s="373" t="s">
        <v>419</v>
      </c>
      <c r="AN131" s="373" t="s">
        <v>419</v>
      </c>
      <c r="AO131" s="373" t="s">
        <v>419</v>
      </c>
      <c r="AP131" s="378">
        <v>1367.11</v>
      </c>
      <c r="AQ131" s="379">
        <v>1835</v>
      </c>
      <c r="AR131" s="379">
        <v>2185.46</v>
      </c>
      <c r="AS131" s="379">
        <v>2593.81</v>
      </c>
      <c r="AT131" s="382">
        <v>2553.84</v>
      </c>
      <c r="AU131" s="373" t="s">
        <v>419</v>
      </c>
      <c r="AV131" s="373" t="s">
        <v>419</v>
      </c>
      <c r="AW131" s="373" t="s">
        <v>419</v>
      </c>
      <c r="AX131" s="373" t="s">
        <v>419</v>
      </c>
      <c r="AY131" s="373" t="s">
        <v>419</v>
      </c>
      <c r="AZ131" s="372" t="s">
        <v>419</v>
      </c>
      <c r="BA131" s="373" t="s">
        <v>419</v>
      </c>
      <c r="BB131" s="373" t="s">
        <v>419</v>
      </c>
      <c r="BC131" s="373" t="s">
        <v>419</v>
      </c>
      <c r="BD131" s="374" t="s">
        <v>419</v>
      </c>
      <c r="BE131" s="373" t="s">
        <v>419</v>
      </c>
      <c r="BF131" s="373" t="s">
        <v>419</v>
      </c>
      <c r="BG131" s="373" t="s">
        <v>419</v>
      </c>
      <c r="BH131" s="373" t="s">
        <v>419</v>
      </c>
      <c r="BI131" s="373" t="s">
        <v>419</v>
      </c>
      <c r="BJ131" s="372" t="s">
        <v>419</v>
      </c>
      <c r="BK131" s="373" t="s">
        <v>419</v>
      </c>
      <c r="BL131" s="373" t="s">
        <v>419</v>
      </c>
      <c r="BM131" s="373" t="s">
        <v>419</v>
      </c>
      <c r="BN131" s="374" t="s">
        <v>419</v>
      </c>
      <c r="BO131" s="373" t="s">
        <v>419</v>
      </c>
      <c r="BP131" s="373" t="s">
        <v>419</v>
      </c>
      <c r="BQ131" s="373" t="s">
        <v>419</v>
      </c>
      <c r="BR131" s="373" t="s">
        <v>419</v>
      </c>
      <c r="BS131" s="373" t="s">
        <v>419</v>
      </c>
      <c r="BT131" s="372" t="s">
        <v>419</v>
      </c>
      <c r="BU131" s="373" t="s">
        <v>419</v>
      </c>
      <c r="BV131" s="373" t="s">
        <v>419</v>
      </c>
      <c r="BW131" s="373" t="s">
        <v>419</v>
      </c>
      <c r="BX131" s="374" t="s">
        <v>419</v>
      </c>
    </row>
    <row r="132" spans="1:76" x14ac:dyDescent="0.25">
      <c r="A132" s="356" t="s">
        <v>272</v>
      </c>
      <c r="B132" s="378">
        <v>48.26</v>
      </c>
      <c r="C132" s="379">
        <v>51.24</v>
      </c>
      <c r="D132" s="379">
        <v>58.94</v>
      </c>
      <c r="E132" s="379">
        <v>47.78</v>
      </c>
      <c r="F132" s="379">
        <v>46.17</v>
      </c>
      <c r="G132" s="378">
        <v>42.78</v>
      </c>
      <c r="H132" s="379">
        <v>46.05</v>
      </c>
      <c r="I132" s="379">
        <v>49.46</v>
      </c>
      <c r="J132" s="379">
        <v>42.58</v>
      </c>
      <c r="K132" s="382">
        <v>46.04</v>
      </c>
      <c r="L132" s="379">
        <v>169.98</v>
      </c>
      <c r="M132" s="379">
        <v>189.21</v>
      </c>
      <c r="N132" s="379">
        <v>197.47</v>
      </c>
      <c r="O132" s="379">
        <v>174.58</v>
      </c>
      <c r="P132" s="379">
        <v>181.32</v>
      </c>
      <c r="Q132" s="378">
        <v>52.5</v>
      </c>
      <c r="R132" s="379">
        <v>77.2</v>
      </c>
      <c r="S132" s="379">
        <v>61</v>
      </c>
      <c r="T132" s="379">
        <v>67.400000000000006</v>
      </c>
      <c r="U132" s="382">
        <v>86.51</v>
      </c>
      <c r="V132" s="379">
        <v>79.3</v>
      </c>
      <c r="W132" s="379">
        <v>90.6</v>
      </c>
      <c r="X132" s="379">
        <v>50.5</v>
      </c>
      <c r="Y132" s="379">
        <v>63.3</v>
      </c>
      <c r="Z132" s="379">
        <v>58.74</v>
      </c>
      <c r="AA132" s="372" t="s">
        <v>419</v>
      </c>
      <c r="AB132" s="373" t="s">
        <v>419</v>
      </c>
      <c r="AC132" s="373" t="s">
        <v>419</v>
      </c>
      <c r="AD132" s="373" t="s">
        <v>419</v>
      </c>
      <c r="AE132" s="373" t="s">
        <v>419</v>
      </c>
      <c r="AF132" s="316" t="s">
        <v>419</v>
      </c>
      <c r="AG132" s="313" t="s">
        <v>419</v>
      </c>
      <c r="AH132" s="313" t="s">
        <v>419</v>
      </c>
      <c r="AI132" s="313" t="s">
        <v>419</v>
      </c>
      <c r="AJ132" s="317" t="s">
        <v>419</v>
      </c>
      <c r="AK132" s="373" t="s">
        <v>419</v>
      </c>
      <c r="AL132" s="373" t="s">
        <v>419</v>
      </c>
      <c r="AM132" s="373" t="s">
        <v>419</v>
      </c>
      <c r="AN132" s="373" t="s">
        <v>419</v>
      </c>
      <c r="AO132" s="373" t="s">
        <v>419</v>
      </c>
      <c r="AP132" s="378">
        <v>1818.48</v>
      </c>
      <c r="AQ132" s="379">
        <v>1956.65</v>
      </c>
      <c r="AR132" s="379">
        <v>2232.38</v>
      </c>
      <c r="AS132" s="379">
        <v>2629</v>
      </c>
      <c r="AT132" s="382">
        <v>2577.3000000000002</v>
      </c>
      <c r="AU132" s="373" t="s">
        <v>419</v>
      </c>
      <c r="AV132" s="373" t="s">
        <v>419</v>
      </c>
      <c r="AW132" s="373" t="s">
        <v>419</v>
      </c>
      <c r="AX132" s="373" t="s">
        <v>419</v>
      </c>
      <c r="AY132" s="373" t="s">
        <v>419</v>
      </c>
      <c r="AZ132" s="372" t="s">
        <v>419</v>
      </c>
      <c r="BA132" s="373" t="s">
        <v>419</v>
      </c>
      <c r="BB132" s="373" t="s">
        <v>419</v>
      </c>
      <c r="BC132" s="373" t="s">
        <v>419</v>
      </c>
      <c r="BD132" s="374" t="s">
        <v>419</v>
      </c>
      <c r="BE132" s="373" t="s">
        <v>419</v>
      </c>
      <c r="BF132" s="373" t="s">
        <v>419</v>
      </c>
      <c r="BG132" s="373" t="s">
        <v>419</v>
      </c>
      <c r="BH132" s="373" t="s">
        <v>419</v>
      </c>
      <c r="BI132" s="373" t="s">
        <v>419</v>
      </c>
      <c r="BJ132" s="372" t="s">
        <v>419</v>
      </c>
      <c r="BK132" s="373" t="s">
        <v>419</v>
      </c>
      <c r="BL132" s="373" t="s">
        <v>419</v>
      </c>
      <c r="BM132" s="373" t="s">
        <v>419</v>
      </c>
      <c r="BN132" s="374" t="s">
        <v>419</v>
      </c>
      <c r="BO132" s="373" t="s">
        <v>419</v>
      </c>
      <c r="BP132" s="373" t="s">
        <v>419</v>
      </c>
      <c r="BQ132" s="373" t="s">
        <v>419</v>
      </c>
      <c r="BR132" s="373" t="s">
        <v>419</v>
      </c>
      <c r="BS132" s="373" t="s">
        <v>419</v>
      </c>
      <c r="BT132" s="372" t="s">
        <v>419</v>
      </c>
      <c r="BU132" s="373" t="s">
        <v>419</v>
      </c>
      <c r="BV132" s="373" t="s">
        <v>419</v>
      </c>
      <c r="BW132" s="373" t="s">
        <v>419</v>
      </c>
      <c r="BX132" s="374" t="s">
        <v>419</v>
      </c>
    </row>
    <row r="133" spans="1:76" x14ac:dyDescent="0.25">
      <c r="A133" s="356" t="s">
        <v>273</v>
      </c>
      <c r="B133" s="378">
        <v>29.7</v>
      </c>
      <c r="C133" s="379">
        <v>42.2</v>
      </c>
      <c r="D133" s="379">
        <v>47.1</v>
      </c>
      <c r="E133" s="379">
        <v>58</v>
      </c>
      <c r="F133" s="379">
        <v>68.56</v>
      </c>
      <c r="G133" s="378">
        <v>58.45</v>
      </c>
      <c r="H133" s="379">
        <v>63.72</v>
      </c>
      <c r="I133" s="379">
        <v>65.95</v>
      </c>
      <c r="J133" s="379">
        <v>63.56</v>
      </c>
      <c r="K133" s="382">
        <v>56.86</v>
      </c>
      <c r="L133" s="379">
        <v>206.94</v>
      </c>
      <c r="M133" s="379">
        <v>221.94</v>
      </c>
      <c r="N133" s="379">
        <v>227.29</v>
      </c>
      <c r="O133" s="379">
        <v>220.77</v>
      </c>
      <c r="P133" s="379">
        <v>198.53</v>
      </c>
      <c r="Q133" s="378">
        <v>43.28</v>
      </c>
      <c r="R133" s="379">
        <v>50.91</v>
      </c>
      <c r="S133" s="379">
        <v>62.32</v>
      </c>
      <c r="T133" s="379">
        <v>74.19</v>
      </c>
      <c r="U133" s="382">
        <v>87.17</v>
      </c>
      <c r="V133" s="379">
        <v>60.8</v>
      </c>
      <c r="W133" s="379">
        <v>75.11</v>
      </c>
      <c r="X133" s="379">
        <v>87.95</v>
      </c>
      <c r="Y133" s="379">
        <v>83</v>
      </c>
      <c r="Z133" s="379">
        <v>95.31</v>
      </c>
      <c r="AA133" s="378" t="s">
        <v>419</v>
      </c>
      <c r="AB133" s="379" t="s">
        <v>419</v>
      </c>
      <c r="AC133" s="379" t="s">
        <v>419</v>
      </c>
      <c r="AD133" s="379" t="s">
        <v>419</v>
      </c>
      <c r="AE133" s="379" t="s">
        <v>419</v>
      </c>
      <c r="AF133" s="316" t="s">
        <v>419</v>
      </c>
      <c r="AG133" s="313" t="s">
        <v>419</v>
      </c>
      <c r="AH133" s="313" t="s">
        <v>419</v>
      </c>
      <c r="AI133" s="313" t="s">
        <v>419</v>
      </c>
      <c r="AJ133" s="317" t="s">
        <v>419</v>
      </c>
      <c r="AK133" s="373" t="s">
        <v>419</v>
      </c>
      <c r="AL133" s="373" t="s">
        <v>419</v>
      </c>
      <c r="AM133" s="373" t="s">
        <v>419</v>
      </c>
      <c r="AN133" s="373" t="s">
        <v>419</v>
      </c>
      <c r="AO133" s="373" t="s">
        <v>419</v>
      </c>
      <c r="AP133" s="378" t="s">
        <v>419</v>
      </c>
      <c r="AQ133" s="379" t="s">
        <v>419</v>
      </c>
      <c r="AR133" s="379" t="s">
        <v>419</v>
      </c>
      <c r="AS133" s="379" t="s">
        <v>419</v>
      </c>
      <c r="AT133" s="382" t="s">
        <v>419</v>
      </c>
      <c r="AU133" s="373" t="s">
        <v>419</v>
      </c>
      <c r="AV133" s="373" t="s">
        <v>419</v>
      </c>
      <c r="AW133" s="373" t="s">
        <v>419</v>
      </c>
      <c r="AX133" s="373" t="s">
        <v>419</v>
      </c>
      <c r="AY133" s="373" t="s">
        <v>419</v>
      </c>
      <c r="AZ133" s="372" t="s">
        <v>419</v>
      </c>
      <c r="BA133" s="373" t="s">
        <v>419</v>
      </c>
      <c r="BB133" s="373" t="s">
        <v>419</v>
      </c>
      <c r="BC133" s="373" t="s">
        <v>419</v>
      </c>
      <c r="BD133" s="374" t="s">
        <v>419</v>
      </c>
      <c r="BE133" s="373" t="s">
        <v>419</v>
      </c>
      <c r="BF133" s="373" t="s">
        <v>419</v>
      </c>
      <c r="BG133" s="373" t="s">
        <v>419</v>
      </c>
      <c r="BH133" s="373" t="s">
        <v>419</v>
      </c>
      <c r="BI133" s="373" t="s">
        <v>419</v>
      </c>
      <c r="BJ133" s="372" t="s">
        <v>419</v>
      </c>
      <c r="BK133" s="373" t="s">
        <v>419</v>
      </c>
      <c r="BL133" s="373" t="s">
        <v>419</v>
      </c>
      <c r="BM133" s="373" t="s">
        <v>419</v>
      </c>
      <c r="BN133" s="374" t="s">
        <v>419</v>
      </c>
      <c r="BO133" s="373" t="s">
        <v>419</v>
      </c>
      <c r="BP133" s="373" t="s">
        <v>419</v>
      </c>
      <c r="BQ133" s="373" t="s">
        <v>419</v>
      </c>
      <c r="BR133" s="373" t="s">
        <v>419</v>
      </c>
      <c r="BS133" s="373" t="s">
        <v>419</v>
      </c>
      <c r="BT133" s="372" t="s">
        <v>419</v>
      </c>
      <c r="BU133" s="373" t="s">
        <v>419</v>
      </c>
      <c r="BV133" s="373" t="s">
        <v>419</v>
      </c>
      <c r="BW133" s="373" t="s">
        <v>419</v>
      </c>
      <c r="BX133" s="374" t="s">
        <v>419</v>
      </c>
    </row>
    <row r="134" spans="1:76" x14ac:dyDescent="0.25">
      <c r="A134" s="356" t="s">
        <v>274</v>
      </c>
      <c r="B134" s="378">
        <v>59.6</v>
      </c>
      <c r="C134" s="379">
        <v>54.6</v>
      </c>
      <c r="D134" s="379">
        <v>40.799999999999997</v>
      </c>
      <c r="E134" s="379">
        <v>51.03</v>
      </c>
      <c r="F134" s="379">
        <v>48</v>
      </c>
      <c r="G134" s="378">
        <v>45.65</v>
      </c>
      <c r="H134" s="379">
        <v>49.14</v>
      </c>
      <c r="I134" s="379">
        <v>35.020000000000003</v>
      </c>
      <c r="J134" s="379">
        <v>45.17</v>
      </c>
      <c r="K134" s="382">
        <v>41.63</v>
      </c>
      <c r="L134" s="379">
        <v>176.05</v>
      </c>
      <c r="M134" s="379">
        <v>181.03</v>
      </c>
      <c r="N134" s="379">
        <v>116.16</v>
      </c>
      <c r="O134" s="379">
        <v>164.78</v>
      </c>
      <c r="P134" s="379">
        <v>138.83000000000001</v>
      </c>
      <c r="Q134" s="378">
        <v>45.66</v>
      </c>
      <c r="R134" s="379">
        <v>61.85</v>
      </c>
      <c r="S134" s="379">
        <v>62.64</v>
      </c>
      <c r="T134" s="379">
        <v>67.83</v>
      </c>
      <c r="U134" s="382">
        <v>87.33</v>
      </c>
      <c r="V134" s="379">
        <v>62.37</v>
      </c>
      <c r="W134" s="379">
        <v>42.15</v>
      </c>
      <c r="X134" s="379">
        <v>50.5</v>
      </c>
      <c r="Y134" s="379">
        <v>41.6</v>
      </c>
      <c r="Z134" s="379">
        <v>40.799999999999997</v>
      </c>
      <c r="AA134" s="372" t="s">
        <v>419</v>
      </c>
      <c r="AB134" s="373" t="s">
        <v>419</v>
      </c>
      <c r="AC134" s="373" t="s">
        <v>419</v>
      </c>
      <c r="AD134" s="373" t="s">
        <v>419</v>
      </c>
      <c r="AE134" s="373" t="s">
        <v>419</v>
      </c>
      <c r="AF134" s="316" t="s">
        <v>419</v>
      </c>
      <c r="AG134" s="313" t="s">
        <v>419</v>
      </c>
      <c r="AH134" s="313" t="s">
        <v>419</v>
      </c>
      <c r="AI134" s="313" t="s">
        <v>419</v>
      </c>
      <c r="AJ134" s="317" t="s">
        <v>419</v>
      </c>
      <c r="AK134" s="373" t="s">
        <v>419</v>
      </c>
      <c r="AL134" s="373" t="s">
        <v>419</v>
      </c>
      <c r="AM134" s="373" t="s">
        <v>419</v>
      </c>
      <c r="AN134" s="373" t="s">
        <v>419</v>
      </c>
      <c r="AO134" s="373" t="s">
        <v>419</v>
      </c>
      <c r="AP134" s="378">
        <v>1240.21</v>
      </c>
      <c r="AQ134" s="379">
        <v>2217</v>
      </c>
      <c r="AR134" s="379">
        <v>966.4</v>
      </c>
      <c r="AS134" s="379">
        <v>1155.1500000000001</v>
      </c>
      <c r="AT134" s="382">
        <v>1038.4000000000001</v>
      </c>
      <c r="AU134" s="373">
        <v>1355.28</v>
      </c>
      <c r="AV134" s="373">
        <v>2398</v>
      </c>
      <c r="AW134" s="373">
        <v>1039</v>
      </c>
      <c r="AX134" s="373">
        <v>2058.5</v>
      </c>
      <c r="AY134" s="373">
        <v>2300</v>
      </c>
      <c r="AZ134" s="372" t="s">
        <v>419</v>
      </c>
      <c r="BA134" s="373" t="s">
        <v>419</v>
      </c>
      <c r="BB134" s="373" t="s">
        <v>419</v>
      </c>
      <c r="BC134" s="373" t="s">
        <v>419</v>
      </c>
      <c r="BD134" s="374" t="s">
        <v>419</v>
      </c>
      <c r="BE134" s="373" t="s">
        <v>419</v>
      </c>
      <c r="BF134" s="373" t="s">
        <v>419</v>
      </c>
      <c r="BG134" s="373" t="s">
        <v>419</v>
      </c>
      <c r="BH134" s="373" t="s">
        <v>419</v>
      </c>
      <c r="BI134" s="373" t="s">
        <v>419</v>
      </c>
      <c r="BJ134" s="372" t="s">
        <v>419</v>
      </c>
      <c r="BK134" s="373" t="s">
        <v>419</v>
      </c>
      <c r="BL134" s="373" t="s">
        <v>419</v>
      </c>
      <c r="BM134" s="373" t="s">
        <v>419</v>
      </c>
      <c r="BN134" s="374" t="s">
        <v>419</v>
      </c>
      <c r="BO134" s="373" t="s">
        <v>419</v>
      </c>
      <c r="BP134" s="373" t="s">
        <v>419</v>
      </c>
      <c r="BQ134" s="373" t="s">
        <v>419</v>
      </c>
      <c r="BR134" s="373" t="s">
        <v>419</v>
      </c>
      <c r="BS134" s="373" t="s">
        <v>419</v>
      </c>
      <c r="BT134" s="372" t="s">
        <v>419</v>
      </c>
      <c r="BU134" s="373" t="s">
        <v>419</v>
      </c>
      <c r="BV134" s="373" t="s">
        <v>419</v>
      </c>
      <c r="BW134" s="373" t="s">
        <v>419</v>
      </c>
      <c r="BX134" s="374" t="s">
        <v>419</v>
      </c>
    </row>
    <row r="135" spans="1:76" x14ac:dyDescent="0.25">
      <c r="A135" s="356" t="s">
        <v>275</v>
      </c>
      <c r="B135" s="378">
        <v>39.200000000000003</v>
      </c>
      <c r="C135" s="379">
        <v>46.8</v>
      </c>
      <c r="D135" s="379">
        <v>47.1</v>
      </c>
      <c r="E135" s="379">
        <v>49.3</v>
      </c>
      <c r="F135" s="379">
        <v>68.56</v>
      </c>
      <c r="G135" s="378">
        <v>57.22</v>
      </c>
      <c r="H135" s="379">
        <v>68.37</v>
      </c>
      <c r="I135" s="379">
        <v>69.63</v>
      </c>
      <c r="J135" s="379">
        <v>67.02</v>
      </c>
      <c r="K135" s="382">
        <v>62.42</v>
      </c>
      <c r="L135" s="379">
        <v>201.85</v>
      </c>
      <c r="M135" s="379">
        <v>223.35</v>
      </c>
      <c r="N135" s="379">
        <v>227.76</v>
      </c>
      <c r="O135" s="379">
        <v>231.35</v>
      </c>
      <c r="P135" s="379">
        <v>211.05</v>
      </c>
      <c r="Q135" s="378">
        <v>44.6</v>
      </c>
      <c r="R135" s="379">
        <v>55</v>
      </c>
      <c r="S135" s="379">
        <v>61</v>
      </c>
      <c r="T135" s="379">
        <v>73.2</v>
      </c>
      <c r="U135" s="382">
        <v>86.51</v>
      </c>
      <c r="V135" s="379">
        <v>63.2</v>
      </c>
      <c r="W135" s="379">
        <v>65.81</v>
      </c>
      <c r="X135" s="379">
        <v>56.8</v>
      </c>
      <c r="Y135" s="379">
        <v>89.5</v>
      </c>
      <c r="Z135" s="379">
        <v>85</v>
      </c>
      <c r="AA135" s="372" t="s">
        <v>419</v>
      </c>
      <c r="AB135" s="373" t="s">
        <v>419</v>
      </c>
      <c r="AC135" s="373" t="s">
        <v>419</v>
      </c>
      <c r="AD135" s="373" t="s">
        <v>419</v>
      </c>
      <c r="AE135" s="373" t="s">
        <v>419</v>
      </c>
      <c r="AF135" s="316" t="s">
        <v>419</v>
      </c>
      <c r="AG135" s="313" t="s">
        <v>419</v>
      </c>
      <c r="AH135" s="313" t="s">
        <v>419</v>
      </c>
      <c r="AI135" s="313" t="s">
        <v>419</v>
      </c>
      <c r="AJ135" s="317" t="s">
        <v>419</v>
      </c>
      <c r="AK135" s="373" t="s">
        <v>419</v>
      </c>
      <c r="AL135" s="373" t="s">
        <v>419</v>
      </c>
      <c r="AM135" s="373" t="s">
        <v>419</v>
      </c>
      <c r="AN135" s="373" t="s">
        <v>419</v>
      </c>
      <c r="AO135" s="373" t="s">
        <v>419</v>
      </c>
      <c r="AP135" s="372" t="s">
        <v>419</v>
      </c>
      <c r="AQ135" s="373" t="s">
        <v>419</v>
      </c>
      <c r="AR135" s="373" t="s">
        <v>419</v>
      </c>
      <c r="AS135" s="373" t="s">
        <v>419</v>
      </c>
      <c r="AT135" s="374" t="s">
        <v>419</v>
      </c>
      <c r="AU135" s="373" t="s">
        <v>419</v>
      </c>
      <c r="AV135" s="373" t="s">
        <v>419</v>
      </c>
      <c r="AW135" s="373" t="s">
        <v>419</v>
      </c>
      <c r="AX135" s="373" t="s">
        <v>419</v>
      </c>
      <c r="AY135" s="373" t="s">
        <v>419</v>
      </c>
      <c r="AZ135" s="372" t="s">
        <v>419</v>
      </c>
      <c r="BA135" s="373" t="s">
        <v>419</v>
      </c>
      <c r="BB135" s="373" t="s">
        <v>419</v>
      </c>
      <c r="BC135" s="373" t="s">
        <v>419</v>
      </c>
      <c r="BD135" s="374" t="s">
        <v>419</v>
      </c>
      <c r="BE135" s="373" t="s">
        <v>419</v>
      </c>
      <c r="BF135" s="373" t="s">
        <v>419</v>
      </c>
      <c r="BG135" s="373" t="s">
        <v>419</v>
      </c>
      <c r="BH135" s="373" t="s">
        <v>419</v>
      </c>
      <c r="BI135" s="373" t="s">
        <v>419</v>
      </c>
      <c r="BJ135" s="372" t="s">
        <v>419</v>
      </c>
      <c r="BK135" s="373" t="s">
        <v>419</v>
      </c>
      <c r="BL135" s="373" t="s">
        <v>419</v>
      </c>
      <c r="BM135" s="373" t="s">
        <v>419</v>
      </c>
      <c r="BN135" s="374" t="s">
        <v>419</v>
      </c>
      <c r="BO135" s="373" t="s">
        <v>419</v>
      </c>
      <c r="BP135" s="373" t="s">
        <v>419</v>
      </c>
      <c r="BQ135" s="373" t="s">
        <v>419</v>
      </c>
      <c r="BR135" s="373" t="s">
        <v>419</v>
      </c>
      <c r="BS135" s="373" t="s">
        <v>419</v>
      </c>
      <c r="BT135" s="372" t="s">
        <v>419</v>
      </c>
      <c r="BU135" s="373" t="s">
        <v>419</v>
      </c>
      <c r="BV135" s="373" t="s">
        <v>419</v>
      </c>
      <c r="BW135" s="373" t="s">
        <v>419</v>
      </c>
      <c r="BX135" s="374" t="s">
        <v>419</v>
      </c>
    </row>
    <row r="136" spans="1:76" x14ac:dyDescent="0.25">
      <c r="A136" s="356" t="s">
        <v>276</v>
      </c>
      <c r="B136" s="378">
        <v>28.8</v>
      </c>
      <c r="C136" s="379">
        <v>40.9</v>
      </c>
      <c r="D136" s="379">
        <v>47.1</v>
      </c>
      <c r="E136" s="379">
        <v>47.6</v>
      </c>
      <c r="F136" s="379">
        <v>68.56</v>
      </c>
      <c r="G136" s="378">
        <v>52.53</v>
      </c>
      <c r="H136" s="379">
        <v>57.91</v>
      </c>
      <c r="I136" s="379">
        <v>51.63</v>
      </c>
      <c r="J136" s="379">
        <v>50.13</v>
      </c>
      <c r="K136" s="382">
        <v>50.13</v>
      </c>
      <c r="L136" s="379">
        <v>211.63</v>
      </c>
      <c r="M136" s="379">
        <v>215.8</v>
      </c>
      <c r="N136" s="379">
        <v>163.03</v>
      </c>
      <c r="O136" s="379">
        <v>175.93</v>
      </c>
      <c r="P136" s="379">
        <v>191.79</v>
      </c>
      <c r="Q136" s="378">
        <v>40.4</v>
      </c>
      <c r="R136" s="379">
        <v>55</v>
      </c>
      <c r="S136" s="379">
        <v>61</v>
      </c>
      <c r="T136" s="379">
        <v>73.2</v>
      </c>
      <c r="U136" s="382">
        <v>86.51</v>
      </c>
      <c r="V136" s="379">
        <v>54.2</v>
      </c>
      <c r="W136" s="379">
        <v>51.55</v>
      </c>
      <c r="X136" s="379">
        <v>50.5</v>
      </c>
      <c r="Y136" s="379">
        <v>58.3</v>
      </c>
      <c r="Z136" s="379">
        <v>39.200000000000003</v>
      </c>
      <c r="AA136" s="372" t="s">
        <v>419</v>
      </c>
      <c r="AB136" s="373" t="s">
        <v>419</v>
      </c>
      <c r="AC136" s="373" t="s">
        <v>419</v>
      </c>
      <c r="AD136" s="373" t="s">
        <v>419</v>
      </c>
      <c r="AE136" s="373" t="s">
        <v>419</v>
      </c>
      <c r="AF136" s="393">
        <v>70</v>
      </c>
      <c r="AG136" s="384">
        <v>71</v>
      </c>
      <c r="AH136" s="384">
        <v>94</v>
      </c>
      <c r="AI136" s="384">
        <v>81.83</v>
      </c>
      <c r="AJ136" s="388">
        <v>88.21</v>
      </c>
      <c r="AK136" s="373" t="s">
        <v>419</v>
      </c>
      <c r="AL136" s="373" t="s">
        <v>419</v>
      </c>
      <c r="AM136" s="373" t="s">
        <v>419</v>
      </c>
      <c r="AN136" s="373" t="s">
        <v>419</v>
      </c>
      <c r="AO136" s="373" t="s">
        <v>419</v>
      </c>
      <c r="AP136" s="378">
        <v>1846</v>
      </c>
      <c r="AQ136" s="379">
        <v>1697</v>
      </c>
      <c r="AR136" s="379">
        <v>2185.46</v>
      </c>
      <c r="AS136" s="379">
        <v>2593.81</v>
      </c>
      <c r="AT136" s="382">
        <v>2553.84</v>
      </c>
      <c r="AU136" s="373" t="s">
        <v>419</v>
      </c>
      <c r="AV136" s="373" t="s">
        <v>419</v>
      </c>
      <c r="AW136" s="373" t="s">
        <v>419</v>
      </c>
      <c r="AX136" s="373" t="s">
        <v>419</v>
      </c>
      <c r="AY136" s="373" t="s">
        <v>419</v>
      </c>
      <c r="AZ136" s="372" t="s">
        <v>419</v>
      </c>
      <c r="BA136" s="373" t="s">
        <v>419</v>
      </c>
      <c r="BB136" s="373" t="s">
        <v>419</v>
      </c>
      <c r="BC136" s="373" t="s">
        <v>419</v>
      </c>
      <c r="BD136" s="374" t="s">
        <v>419</v>
      </c>
      <c r="BE136" s="373" t="s">
        <v>419</v>
      </c>
      <c r="BF136" s="373" t="s">
        <v>419</v>
      </c>
      <c r="BG136" s="373" t="s">
        <v>419</v>
      </c>
      <c r="BH136" s="373" t="s">
        <v>419</v>
      </c>
      <c r="BI136" s="373" t="s">
        <v>419</v>
      </c>
      <c r="BJ136" s="372" t="s">
        <v>419</v>
      </c>
      <c r="BK136" s="373" t="s">
        <v>419</v>
      </c>
      <c r="BL136" s="373" t="s">
        <v>419</v>
      </c>
      <c r="BM136" s="373" t="s">
        <v>419</v>
      </c>
      <c r="BN136" s="374" t="s">
        <v>419</v>
      </c>
      <c r="BO136" s="373" t="s">
        <v>419</v>
      </c>
      <c r="BP136" s="373" t="s">
        <v>419</v>
      </c>
      <c r="BQ136" s="373" t="s">
        <v>419</v>
      </c>
      <c r="BR136" s="373" t="s">
        <v>419</v>
      </c>
      <c r="BS136" s="373" t="s">
        <v>419</v>
      </c>
      <c r="BT136" s="372" t="s">
        <v>419</v>
      </c>
      <c r="BU136" s="373" t="s">
        <v>419</v>
      </c>
      <c r="BV136" s="373" t="s">
        <v>419</v>
      </c>
      <c r="BW136" s="373" t="s">
        <v>419</v>
      </c>
      <c r="BX136" s="374" t="s">
        <v>419</v>
      </c>
    </row>
    <row r="137" spans="1:76" x14ac:dyDescent="0.25">
      <c r="A137" s="356" t="s">
        <v>277</v>
      </c>
      <c r="B137" s="378">
        <v>36.799999999999997</v>
      </c>
      <c r="C137" s="379">
        <v>42.63</v>
      </c>
      <c r="D137" s="379">
        <v>47.1</v>
      </c>
      <c r="E137" s="379">
        <v>39.909999999999997</v>
      </c>
      <c r="F137" s="379">
        <v>43.1</v>
      </c>
      <c r="G137" s="378">
        <v>53.99</v>
      </c>
      <c r="H137" s="379">
        <v>67.09</v>
      </c>
      <c r="I137" s="379">
        <v>65.709999999999994</v>
      </c>
      <c r="J137" s="379">
        <v>62.22</v>
      </c>
      <c r="K137" s="382">
        <v>59.98</v>
      </c>
      <c r="L137" s="379">
        <v>184.53</v>
      </c>
      <c r="M137" s="379">
        <v>226.32</v>
      </c>
      <c r="N137" s="379">
        <v>226.13</v>
      </c>
      <c r="O137" s="379">
        <v>223.89</v>
      </c>
      <c r="P137" s="379">
        <v>206.67</v>
      </c>
      <c r="Q137" s="372">
        <v>44.6</v>
      </c>
      <c r="R137" s="373">
        <v>55</v>
      </c>
      <c r="S137" s="373">
        <v>61</v>
      </c>
      <c r="T137" s="373">
        <v>73.2</v>
      </c>
      <c r="U137" s="374">
        <v>86.51</v>
      </c>
      <c r="V137" s="379">
        <v>61.6</v>
      </c>
      <c r="W137" s="379">
        <v>64.22</v>
      </c>
      <c r="X137" s="379">
        <v>62.4</v>
      </c>
      <c r="Y137" s="379">
        <v>83.9</v>
      </c>
      <c r="Z137" s="379">
        <v>83.18</v>
      </c>
      <c r="AA137" s="372" t="s">
        <v>419</v>
      </c>
      <c r="AB137" s="373" t="s">
        <v>419</v>
      </c>
      <c r="AC137" s="373" t="s">
        <v>419</v>
      </c>
      <c r="AD137" s="373" t="s">
        <v>419</v>
      </c>
      <c r="AE137" s="373" t="s">
        <v>419</v>
      </c>
      <c r="AF137" s="393">
        <v>79</v>
      </c>
      <c r="AG137" s="384">
        <v>71</v>
      </c>
      <c r="AH137" s="384">
        <v>94</v>
      </c>
      <c r="AI137" s="384">
        <v>81.83</v>
      </c>
      <c r="AJ137" s="388">
        <v>88.21</v>
      </c>
      <c r="AK137" s="373" t="s">
        <v>419</v>
      </c>
      <c r="AL137" s="373" t="s">
        <v>419</v>
      </c>
      <c r="AM137" s="373" t="s">
        <v>419</v>
      </c>
      <c r="AN137" s="373" t="s">
        <v>419</v>
      </c>
      <c r="AO137" s="373" t="s">
        <v>419</v>
      </c>
      <c r="AP137" s="372" t="s">
        <v>419</v>
      </c>
      <c r="AQ137" s="373" t="s">
        <v>419</v>
      </c>
      <c r="AR137" s="373" t="s">
        <v>419</v>
      </c>
      <c r="AS137" s="373" t="s">
        <v>419</v>
      </c>
      <c r="AT137" s="374" t="s">
        <v>419</v>
      </c>
      <c r="AU137" s="373" t="s">
        <v>419</v>
      </c>
      <c r="AV137" s="373" t="s">
        <v>419</v>
      </c>
      <c r="AW137" s="373" t="s">
        <v>419</v>
      </c>
      <c r="AX137" s="373" t="s">
        <v>419</v>
      </c>
      <c r="AY137" s="373" t="s">
        <v>419</v>
      </c>
      <c r="AZ137" s="372" t="s">
        <v>419</v>
      </c>
      <c r="BA137" s="373" t="s">
        <v>419</v>
      </c>
      <c r="BB137" s="373" t="s">
        <v>419</v>
      </c>
      <c r="BC137" s="373" t="s">
        <v>419</v>
      </c>
      <c r="BD137" s="374" t="s">
        <v>419</v>
      </c>
      <c r="BE137" s="373" t="s">
        <v>419</v>
      </c>
      <c r="BF137" s="373" t="s">
        <v>419</v>
      </c>
      <c r="BG137" s="373" t="s">
        <v>419</v>
      </c>
      <c r="BH137" s="373" t="s">
        <v>419</v>
      </c>
      <c r="BI137" s="373" t="s">
        <v>419</v>
      </c>
      <c r="BJ137" s="372" t="s">
        <v>419</v>
      </c>
      <c r="BK137" s="373" t="s">
        <v>419</v>
      </c>
      <c r="BL137" s="373" t="s">
        <v>419</v>
      </c>
      <c r="BM137" s="373" t="s">
        <v>419</v>
      </c>
      <c r="BN137" s="374" t="s">
        <v>419</v>
      </c>
      <c r="BO137" s="373" t="s">
        <v>419</v>
      </c>
      <c r="BP137" s="373" t="s">
        <v>419</v>
      </c>
      <c r="BQ137" s="373" t="s">
        <v>419</v>
      </c>
      <c r="BR137" s="373" t="s">
        <v>419</v>
      </c>
      <c r="BS137" s="373" t="s">
        <v>419</v>
      </c>
      <c r="BT137" s="372" t="s">
        <v>419</v>
      </c>
      <c r="BU137" s="373" t="s">
        <v>419</v>
      </c>
      <c r="BV137" s="373" t="s">
        <v>419</v>
      </c>
      <c r="BW137" s="373" t="s">
        <v>419</v>
      </c>
      <c r="BX137" s="374" t="s">
        <v>419</v>
      </c>
    </row>
    <row r="138" spans="1:76" x14ac:dyDescent="0.25">
      <c r="A138" s="356" t="s">
        <v>278</v>
      </c>
      <c r="B138" s="378">
        <v>46.51</v>
      </c>
      <c r="C138" s="379">
        <v>52.02</v>
      </c>
      <c r="D138" s="379">
        <v>46.36</v>
      </c>
      <c r="E138" s="379">
        <v>51</v>
      </c>
      <c r="F138" s="379">
        <v>47.63</v>
      </c>
      <c r="G138" s="378">
        <v>43.15</v>
      </c>
      <c r="H138" s="379">
        <v>46.62</v>
      </c>
      <c r="I138" s="379">
        <v>34.32</v>
      </c>
      <c r="J138" s="379">
        <v>43.98</v>
      </c>
      <c r="K138" s="382">
        <v>41.14</v>
      </c>
      <c r="L138" s="379">
        <v>191.96</v>
      </c>
      <c r="M138" s="379">
        <v>190.87</v>
      </c>
      <c r="N138" s="379">
        <v>143.27000000000001</v>
      </c>
      <c r="O138" s="379">
        <v>183.99</v>
      </c>
      <c r="P138" s="379">
        <v>174.95</v>
      </c>
      <c r="Q138" s="378">
        <v>58.93</v>
      </c>
      <c r="R138" s="379">
        <v>57.59</v>
      </c>
      <c r="S138" s="379">
        <v>62.24</v>
      </c>
      <c r="T138" s="379">
        <v>53.73</v>
      </c>
      <c r="U138" s="382">
        <v>58.15</v>
      </c>
      <c r="V138" s="379">
        <v>52.79</v>
      </c>
      <c r="W138" s="379">
        <v>56.36</v>
      </c>
      <c r="X138" s="379">
        <v>43.2</v>
      </c>
      <c r="Y138" s="379">
        <v>56.71</v>
      </c>
      <c r="Z138" s="379">
        <v>43.2</v>
      </c>
      <c r="AA138" s="378">
        <v>14.19</v>
      </c>
      <c r="AB138" s="379">
        <v>16.3</v>
      </c>
      <c r="AC138" s="379">
        <v>18.899999999999999</v>
      </c>
      <c r="AD138" s="379">
        <v>31.94</v>
      </c>
      <c r="AE138" s="379">
        <v>20.38</v>
      </c>
      <c r="AF138" s="393">
        <v>64.5</v>
      </c>
      <c r="AG138" s="384">
        <v>71</v>
      </c>
      <c r="AH138" s="384">
        <v>94</v>
      </c>
      <c r="AI138" s="384">
        <v>81.83</v>
      </c>
      <c r="AJ138" s="388">
        <v>88.21</v>
      </c>
      <c r="AK138" s="379" t="s">
        <v>419</v>
      </c>
      <c r="AL138" s="379" t="s">
        <v>419</v>
      </c>
      <c r="AM138" s="379" t="s">
        <v>419</v>
      </c>
      <c r="AN138" s="379" t="s">
        <v>419</v>
      </c>
      <c r="AO138" s="379" t="s">
        <v>419</v>
      </c>
      <c r="AP138" s="378">
        <v>1545.79</v>
      </c>
      <c r="AQ138" s="379">
        <v>2105.7199999999998</v>
      </c>
      <c r="AR138" s="379">
        <v>2219.98</v>
      </c>
      <c r="AS138" s="379">
        <v>2626.46</v>
      </c>
      <c r="AT138" s="382">
        <v>2345.91</v>
      </c>
      <c r="AU138" s="373" t="s">
        <v>419</v>
      </c>
      <c r="AV138" s="373" t="s">
        <v>419</v>
      </c>
      <c r="AW138" s="373" t="s">
        <v>419</v>
      </c>
      <c r="AX138" s="373" t="s">
        <v>419</v>
      </c>
      <c r="AY138" s="373" t="s">
        <v>419</v>
      </c>
      <c r="AZ138" s="372" t="s">
        <v>419</v>
      </c>
      <c r="BA138" s="373" t="s">
        <v>419</v>
      </c>
      <c r="BB138" s="373" t="s">
        <v>419</v>
      </c>
      <c r="BC138" s="373" t="s">
        <v>419</v>
      </c>
      <c r="BD138" s="374" t="s">
        <v>419</v>
      </c>
      <c r="BE138" s="373" t="s">
        <v>419</v>
      </c>
      <c r="BF138" s="373" t="s">
        <v>419</v>
      </c>
      <c r="BG138" s="373" t="s">
        <v>419</v>
      </c>
      <c r="BH138" s="373" t="s">
        <v>419</v>
      </c>
      <c r="BI138" s="373" t="s">
        <v>419</v>
      </c>
      <c r="BJ138" s="372" t="s">
        <v>419</v>
      </c>
      <c r="BK138" s="373" t="s">
        <v>419</v>
      </c>
      <c r="BL138" s="373" t="s">
        <v>419</v>
      </c>
      <c r="BM138" s="373" t="s">
        <v>419</v>
      </c>
      <c r="BN138" s="374" t="s">
        <v>419</v>
      </c>
      <c r="BO138" s="373" t="s">
        <v>419</v>
      </c>
      <c r="BP138" s="373" t="s">
        <v>419</v>
      </c>
      <c r="BQ138" s="373" t="s">
        <v>419</v>
      </c>
      <c r="BR138" s="373" t="s">
        <v>419</v>
      </c>
      <c r="BS138" s="373" t="s">
        <v>419</v>
      </c>
      <c r="BT138" s="372" t="s">
        <v>419</v>
      </c>
      <c r="BU138" s="373" t="s">
        <v>419</v>
      </c>
      <c r="BV138" s="373" t="s">
        <v>419</v>
      </c>
      <c r="BW138" s="373" t="s">
        <v>419</v>
      </c>
      <c r="BX138" s="374" t="s">
        <v>419</v>
      </c>
    </row>
    <row r="139" spans="1:76" x14ac:dyDescent="0.25">
      <c r="A139" s="356" t="s">
        <v>279</v>
      </c>
      <c r="B139" s="378">
        <v>56.73</v>
      </c>
      <c r="C139" s="379">
        <v>64.61</v>
      </c>
      <c r="D139" s="379">
        <v>56.6</v>
      </c>
      <c r="E139" s="379">
        <v>74.599999999999994</v>
      </c>
      <c r="F139" s="379">
        <v>72.25</v>
      </c>
      <c r="G139" s="378">
        <v>41.29</v>
      </c>
      <c r="H139" s="379">
        <v>40.1</v>
      </c>
      <c r="I139" s="379">
        <v>32.28</v>
      </c>
      <c r="J139" s="379">
        <v>41.83</v>
      </c>
      <c r="K139" s="382">
        <v>43.12</v>
      </c>
      <c r="L139" s="379">
        <v>174.22</v>
      </c>
      <c r="M139" s="379">
        <v>153.69999999999999</v>
      </c>
      <c r="N139" s="379">
        <v>124.36</v>
      </c>
      <c r="O139" s="379">
        <v>169.48</v>
      </c>
      <c r="P139" s="379">
        <v>174.98</v>
      </c>
      <c r="Q139" s="378">
        <v>84.36</v>
      </c>
      <c r="R139" s="379">
        <v>65.25</v>
      </c>
      <c r="S139" s="379">
        <v>64.84</v>
      </c>
      <c r="T139" s="379">
        <v>75.84</v>
      </c>
      <c r="U139" s="382">
        <v>75.489999999999995</v>
      </c>
      <c r="V139" s="379">
        <v>76.62</v>
      </c>
      <c r="W139" s="379">
        <v>84.57</v>
      </c>
      <c r="X139" s="379">
        <v>61.83</v>
      </c>
      <c r="Y139" s="379">
        <v>85.94</v>
      </c>
      <c r="Z139" s="379">
        <v>100.98</v>
      </c>
      <c r="AA139" s="372" t="s">
        <v>419</v>
      </c>
      <c r="AB139" s="373" t="s">
        <v>419</v>
      </c>
      <c r="AC139" s="373" t="s">
        <v>419</v>
      </c>
      <c r="AD139" s="373" t="s">
        <v>419</v>
      </c>
      <c r="AE139" s="373" t="s">
        <v>419</v>
      </c>
      <c r="AF139" s="393">
        <v>54.5</v>
      </c>
      <c r="AG139" s="384">
        <v>71</v>
      </c>
      <c r="AH139" s="384">
        <v>94</v>
      </c>
      <c r="AI139" s="384">
        <v>81.83</v>
      </c>
      <c r="AJ139" s="388">
        <v>88.21</v>
      </c>
      <c r="AK139" s="373">
        <v>1720.6</v>
      </c>
      <c r="AL139" s="373">
        <v>1411</v>
      </c>
      <c r="AM139" s="373">
        <v>1362</v>
      </c>
      <c r="AN139" s="373">
        <v>2087</v>
      </c>
      <c r="AO139" s="373">
        <v>2614.17</v>
      </c>
      <c r="AP139" s="378">
        <v>1855.11</v>
      </c>
      <c r="AQ139" s="379">
        <v>1737.97</v>
      </c>
      <c r="AR139" s="379">
        <v>2162.54</v>
      </c>
      <c r="AS139" s="379">
        <v>2551.75</v>
      </c>
      <c r="AT139" s="382">
        <v>2735.81</v>
      </c>
      <c r="AU139" s="379">
        <v>1520</v>
      </c>
      <c r="AV139" s="379">
        <v>2398</v>
      </c>
      <c r="AW139" s="379">
        <v>1520</v>
      </c>
      <c r="AX139" s="379">
        <v>2058.5</v>
      </c>
      <c r="AY139" s="379">
        <v>2300</v>
      </c>
      <c r="AZ139" s="372" t="s">
        <v>419</v>
      </c>
      <c r="BA139" s="373" t="s">
        <v>419</v>
      </c>
      <c r="BB139" s="373" t="s">
        <v>419</v>
      </c>
      <c r="BC139" s="373" t="s">
        <v>419</v>
      </c>
      <c r="BD139" s="374" t="s">
        <v>419</v>
      </c>
      <c r="BE139" s="373" t="s">
        <v>419</v>
      </c>
      <c r="BF139" s="373" t="s">
        <v>419</v>
      </c>
      <c r="BG139" s="373" t="s">
        <v>419</v>
      </c>
      <c r="BH139" s="373" t="s">
        <v>419</v>
      </c>
      <c r="BI139" s="373" t="s">
        <v>419</v>
      </c>
      <c r="BJ139" s="372" t="s">
        <v>419</v>
      </c>
      <c r="BK139" s="373" t="s">
        <v>419</v>
      </c>
      <c r="BL139" s="373" t="s">
        <v>419</v>
      </c>
      <c r="BM139" s="373" t="s">
        <v>419</v>
      </c>
      <c r="BN139" s="374" t="s">
        <v>419</v>
      </c>
      <c r="BO139" s="373" t="s">
        <v>419</v>
      </c>
      <c r="BP139" s="373" t="s">
        <v>419</v>
      </c>
      <c r="BQ139" s="373" t="s">
        <v>419</v>
      </c>
      <c r="BR139" s="373" t="s">
        <v>419</v>
      </c>
      <c r="BS139" s="373" t="s">
        <v>419</v>
      </c>
      <c r="BT139" s="378">
        <v>1692</v>
      </c>
      <c r="BU139" s="379">
        <v>1980</v>
      </c>
      <c r="BV139" s="379">
        <v>1186.4000000000001</v>
      </c>
      <c r="BW139" s="379">
        <v>1720</v>
      </c>
      <c r="BX139" s="382">
        <v>1490</v>
      </c>
    </row>
    <row r="140" spans="1:76" x14ac:dyDescent="0.25">
      <c r="A140" s="356" t="s">
        <v>280</v>
      </c>
      <c r="B140" s="378">
        <v>50.44</v>
      </c>
      <c r="C140" s="379">
        <v>57.7</v>
      </c>
      <c r="D140" s="379">
        <v>64.400000000000006</v>
      </c>
      <c r="E140" s="379">
        <v>58.91</v>
      </c>
      <c r="F140" s="379">
        <v>53.7</v>
      </c>
      <c r="G140" s="378">
        <v>42.2</v>
      </c>
      <c r="H140" s="379">
        <v>39.619999999999997</v>
      </c>
      <c r="I140" s="379">
        <v>39.49</v>
      </c>
      <c r="J140" s="379">
        <v>39.4</v>
      </c>
      <c r="K140" s="382">
        <v>36.200000000000003</v>
      </c>
      <c r="L140" s="379">
        <v>190.77</v>
      </c>
      <c r="M140" s="379">
        <v>174.75</v>
      </c>
      <c r="N140" s="379">
        <v>174.9</v>
      </c>
      <c r="O140" s="379">
        <v>164.36</v>
      </c>
      <c r="P140" s="379">
        <v>149.72</v>
      </c>
      <c r="Q140" s="378">
        <v>63.52</v>
      </c>
      <c r="R140" s="379">
        <v>67.67</v>
      </c>
      <c r="S140" s="379">
        <v>61</v>
      </c>
      <c r="T140" s="379">
        <v>69.650000000000006</v>
      </c>
      <c r="U140" s="382">
        <v>83.09</v>
      </c>
      <c r="V140" s="379">
        <v>57.36</v>
      </c>
      <c r="W140" s="379">
        <v>70.7</v>
      </c>
      <c r="X140" s="379">
        <v>50.5</v>
      </c>
      <c r="Y140" s="379">
        <v>54</v>
      </c>
      <c r="Z140" s="379">
        <v>68.930000000000007</v>
      </c>
      <c r="AA140" s="372" t="s">
        <v>419</v>
      </c>
      <c r="AB140" s="373" t="s">
        <v>419</v>
      </c>
      <c r="AC140" s="373" t="s">
        <v>419</v>
      </c>
      <c r="AD140" s="373" t="s">
        <v>419</v>
      </c>
      <c r="AE140" s="373" t="s">
        <v>419</v>
      </c>
      <c r="AF140" s="316">
        <v>64.5</v>
      </c>
      <c r="AG140" s="313">
        <v>71</v>
      </c>
      <c r="AH140" s="313">
        <v>94</v>
      </c>
      <c r="AI140" s="313">
        <v>81.83</v>
      </c>
      <c r="AJ140" s="317">
        <v>88.21</v>
      </c>
      <c r="AK140" s="379">
        <v>1925.29</v>
      </c>
      <c r="AL140" s="379">
        <v>1411</v>
      </c>
      <c r="AM140" s="379">
        <v>1362</v>
      </c>
      <c r="AN140" s="379">
        <v>2140</v>
      </c>
      <c r="AO140" s="379">
        <v>2614.17</v>
      </c>
      <c r="AP140" s="378">
        <v>1799.52</v>
      </c>
      <c r="AQ140" s="379">
        <v>2006.24</v>
      </c>
      <c r="AR140" s="379">
        <v>2741.68</v>
      </c>
      <c r="AS140" s="379">
        <v>2915.42</v>
      </c>
      <c r="AT140" s="382">
        <v>2535.39</v>
      </c>
      <c r="AU140" s="373" t="s">
        <v>419</v>
      </c>
      <c r="AV140" s="373" t="s">
        <v>419</v>
      </c>
      <c r="AW140" s="373" t="s">
        <v>419</v>
      </c>
      <c r="AX140" s="373" t="s">
        <v>419</v>
      </c>
      <c r="AY140" s="373" t="s">
        <v>419</v>
      </c>
      <c r="AZ140" s="372" t="s">
        <v>419</v>
      </c>
      <c r="BA140" s="373" t="s">
        <v>419</v>
      </c>
      <c r="BB140" s="373" t="s">
        <v>419</v>
      </c>
      <c r="BC140" s="373" t="s">
        <v>419</v>
      </c>
      <c r="BD140" s="374" t="s">
        <v>419</v>
      </c>
      <c r="BE140" s="373" t="s">
        <v>419</v>
      </c>
      <c r="BF140" s="373" t="s">
        <v>419</v>
      </c>
      <c r="BG140" s="373" t="s">
        <v>419</v>
      </c>
      <c r="BH140" s="373" t="s">
        <v>419</v>
      </c>
      <c r="BI140" s="373" t="s">
        <v>419</v>
      </c>
      <c r="BJ140" s="372" t="s">
        <v>419</v>
      </c>
      <c r="BK140" s="373" t="s">
        <v>419</v>
      </c>
      <c r="BL140" s="373" t="s">
        <v>419</v>
      </c>
      <c r="BM140" s="373" t="s">
        <v>419</v>
      </c>
      <c r="BN140" s="374" t="s">
        <v>419</v>
      </c>
      <c r="BO140" s="373" t="s">
        <v>419</v>
      </c>
      <c r="BP140" s="373" t="s">
        <v>419</v>
      </c>
      <c r="BQ140" s="373" t="s">
        <v>419</v>
      </c>
      <c r="BR140" s="373" t="s">
        <v>419</v>
      </c>
      <c r="BS140" s="373" t="s">
        <v>419</v>
      </c>
      <c r="BT140" s="372" t="s">
        <v>419</v>
      </c>
      <c r="BU140" s="373" t="s">
        <v>419</v>
      </c>
      <c r="BV140" s="373" t="s">
        <v>419</v>
      </c>
      <c r="BW140" s="373" t="s">
        <v>419</v>
      </c>
      <c r="BX140" s="374" t="s">
        <v>419</v>
      </c>
    </row>
    <row r="141" spans="1:76" x14ac:dyDescent="0.25">
      <c r="A141" s="356" t="s">
        <v>281</v>
      </c>
      <c r="B141" s="378">
        <v>36.299999999999997</v>
      </c>
      <c r="C141" s="379">
        <v>45</v>
      </c>
      <c r="D141" s="379">
        <v>47.1</v>
      </c>
      <c r="E141" s="379">
        <v>40</v>
      </c>
      <c r="F141" s="379">
        <v>51.79</v>
      </c>
      <c r="G141" s="378">
        <v>60.89</v>
      </c>
      <c r="H141" s="379">
        <v>63.57</v>
      </c>
      <c r="I141" s="379">
        <v>65.540000000000006</v>
      </c>
      <c r="J141" s="379">
        <v>63.92</v>
      </c>
      <c r="K141" s="382">
        <v>55.76</v>
      </c>
      <c r="L141" s="379">
        <v>203.77</v>
      </c>
      <c r="M141" s="379">
        <v>212.48</v>
      </c>
      <c r="N141" s="379">
        <v>220.01</v>
      </c>
      <c r="O141" s="379">
        <v>213.28</v>
      </c>
      <c r="P141" s="379">
        <v>193.72</v>
      </c>
      <c r="Q141" s="378">
        <v>34.4</v>
      </c>
      <c r="R141" s="379">
        <v>55</v>
      </c>
      <c r="S141" s="379">
        <v>61</v>
      </c>
      <c r="T141" s="379">
        <v>73.2</v>
      </c>
      <c r="U141" s="382">
        <v>86.51</v>
      </c>
      <c r="V141" s="379">
        <v>60.36</v>
      </c>
      <c r="W141" s="379">
        <v>67.81</v>
      </c>
      <c r="X141" s="379">
        <v>64.69</v>
      </c>
      <c r="Y141" s="379">
        <v>76.400000000000006</v>
      </c>
      <c r="Z141" s="379">
        <v>88.73</v>
      </c>
      <c r="AA141" s="372" t="s">
        <v>419</v>
      </c>
      <c r="AB141" s="373" t="s">
        <v>419</v>
      </c>
      <c r="AC141" s="373" t="s">
        <v>419</v>
      </c>
      <c r="AD141" s="373" t="s">
        <v>419</v>
      </c>
      <c r="AE141" s="373" t="s">
        <v>419</v>
      </c>
      <c r="AF141" s="393">
        <v>79</v>
      </c>
      <c r="AG141" s="384">
        <v>71</v>
      </c>
      <c r="AH141" s="384">
        <v>94</v>
      </c>
      <c r="AI141" s="384">
        <v>81.83</v>
      </c>
      <c r="AJ141" s="388">
        <v>88.21</v>
      </c>
      <c r="AK141" s="373" t="s">
        <v>419</v>
      </c>
      <c r="AL141" s="373" t="s">
        <v>419</v>
      </c>
      <c r="AM141" s="373" t="s">
        <v>419</v>
      </c>
      <c r="AN141" s="373" t="s">
        <v>419</v>
      </c>
      <c r="AO141" s="373" t="s">
        <v>419</v>
      </c>
      <c r="AP141" s="372" t="s">
        <v>419</v>
      </c>
      <c r="AQ141" s="373" t="s">
        <v>419</v>
      </c>
      <c r="AR141" s="373" t="s">
        <v>419</v>
      </c>
      <c r="AS141" s="373" t="s">
        <v>419</v>
      </c>
      <c r="AT141" s="374" t="s">
        <v>419</v>
      </c>
      <c r="AU141" s="373" t="s">
        <v>419</v>
      </c>
      <c r="AV141" s="373" t="s">
        <v>419</v>
      </c>
      <c r="AW141" s="373" t="s">
        <v>419</v>
      </c>
      <c r="AX141" s="373" t="s">
        <v>419</v>
      </c>
      <c r="AY141" s="373" t="s">
        <v>419</v>
      </c>
      <c r="AZ141" s="372" t="s">
        <v>419</v>
      </c>
      <c r="BA141" s="373" t="s">
        <v>419</v>
      </c>
      <c r="BB141" s="373" t="s">
        <v>419</v>
      </c>
      <c r="BC141" s="373" t="s">
        <v>419</v>
      </c>
      <c r="BD141" s="374" t="s">
        <v>419</v>
      </c>
      <c r="BE141" s="373" t="s">
        <v>419</v>
      </c>
      <c r="BF141" s="373" t="s">
        <v>419</v>
      </c>
      <c r="BG141" s="373" t="s">
        <v>419</v>
      </c>
      <c r="BH141" s="373" t="s">
        <v>419</v>
      </c>
      <c r="BI141" s="373" t="s">
        <v>419</v>
      </c>
      <c r="BJ141" s="372" t="s">
        <v>419</v>
      </c>
      <c r="BK141" s="373" t="s">
        <v>419</v>
      </c>
      <c r="BL141" s="373" t="s">
        <v>419</v>
      </c>
      <c r="BM141" s="373" t="s">
        <v>419</v>
      </c>
      <c r="BN141" s="374" t="s">
        <v>419</v>
      </c>
      <c r="BO141" s="373" t="s">
        <v>419</v>
      </c>
      <c r="BP141" s="373" t="s">
        <v>419</v>
      </c>
      <c r="BQ141" s="373" t="s">
        <v>419</v>
      </c>
      <c r="BR141" s="373" t="s">
        <v>419</v>
      </c>
      <c r="BS141" s="373" t="s">
        <v>419</v>
      </c>
      <c r="BT141" s="372" t="s">
        <v>419</v>
      </c>
      <c r="BU141" s="373" t="s">
        <v>419</v>
      </c>
      <c r="BV141" s="373" t="s">
        <v>419</v>
      </c>
      <c r="BW141" s="373" t="s">
        <v>419</v>
      </c>
      <c r="BX141" s="374" t="s">
        <v>419</v>
      </c>
    </row>
    <row r="142" spans="1:76" x14ac:dyDescent="0.25">
      <c r="A142" s="356" t="s">
        <v>282</v>
      </c>
      <c r="B142" s="378">
        <v>31.72</v>
      </c>
      <c r="C142" s="379">
        <v>33.950000000000003</v>
      </c>
      <c r="D142" s="379">
        <v>36.57</v>
      </c>
      <c r="E142" s="379">
        <v>38.71</v>
      </c>
      <c r="F142" s="379">
        <v>37.68</v>
      </c>
      <c r="G142" s="378">
        <v>45.58</v>
      </c>
      <c r="H142" s="379">
        <v>58.37</v>
      </c>
      <c r="I142" s="379">
        <v>47.17</v>
      </c>
      <c r="J142" s="379">
        <v>54.44</v>
      </c>
      <c r="K142" s="382">
        <v>57.34</v>
      </c>
      <c r="L142" s="379">
        <v>171.17</v>
      </c>
      <c r="M142" s="379">
        <v>216.69</v>
      </c>
      <c r="N142" s="379">
        <v>144.33000000000001</v>
      </c>
      <c r="O142" s="379">
        <v>188.55</v>
      </c>
      <c r="P142" s="379">
        <v>187.07</v>
      </c>
      <c r="Q142" s="378">
        <v>43.2</v>
      </c>
      <c r="R142" s="379">
        <v>56.1</v>
      </c>
      <c r="S142" s="379">
        <v>61</v>
      </c>
      <c r="T142" s="379">
        <v>49.9</v>
      </c>
      <c r="U142" s="382">
        <v>86.51</v>
      </c>
      <c r="V142" s="379">
        <v>45.6</v>
      </c>
      <c r="W142" s="379">
        <v>59.6</v>
      </c>
      <c r="X142" s="379">
        <v>47.54</v>
      </c>
      <c r="Y142" s="379">
        <v>60.18</v>
      </c>
      <c r="Z142" s="379">
        <v>59.98</v>
      </c>
      <c r="AA142" s="372" t="s">
        <v>419</v>
      </c>
      <c r="AB142" s="373" t="s">
        <v>419</v>
      </c>
      <c r="AC142" s="373" t="s">
        <v>419</v>
      </c>
      <c r="AD142" s="373" t="s">
        <v>419</v>
      </c>
      <c r="AE142" s="373" t="s">
        <v>419</v>
      </c>
      <c r="AF142" s="393">
        <v>64.5</v>
      </c>
      <c r="AG142" s="384">
        <v>71</v>
      </c>
      <c r="AH142" s="384">
        <v>94</v>
      </c>
      <c r="AI142" s="384">
        <v>81.83</v>
      </c>
      <c r="AJ142" s="388">
        <v>88.21</v>
      </c>
      <c r="AK142" s="373" t="s">
        <v>419</v>
      </c>
      <c r="AL142" s="373" t="s">
        <v>419</v>
      </c>
      <c r="AM142" s="373" t="s">
        <v>419</v>
      </c>
      <c r="AN142" s="373" t="s">
        <v>419</v>
      </c>
      <c r="AO142" s="373" t="s">
        <v>419</v>
      </c>
      <c r="AP142" s="378">
        <v>1846</v>
      </c>
      <c r="AQ142" s="379">
        <v>1791</v>
      </c>
      <c r="AR142" s="379">
        <v>2185.46</v>
      </c>
      <c r="AS142" s="379">
        <v>2593.81</v>
      </c>
      <c r="AT142" s="382">
        <v>2553.84</v>
      </c>
      <c r="AU142" s="373" t="s">
        <v>419</v>
      </c>
      <c r="AV142" s="373" t="s">
        <v>419</v>
      </c>
      <c r="AW142" s="373" t="s">
        <v>419</v>
      </c>
      <c r="AX142" s="373" t="s">
        <v>419</v>
      </c>
      <c r="AY142" s="373" t="s">
        <v>419</v>
      </c>
      <c r="AZ142" s="372" t="s">
        <v>419</v>
      </c>
      <c r="BA142" s="373" t="s">
        <v>419</v>
      </c>
      <c r="BB142" s="373" t="s">
        <v>419</v>
      </c>
      <c r="BC142" s="373" t="s">
        <v>419</v>
      </c>
      <c r="BD142" s="374" t="s">
        <v>419</v>
      </c>
      <c r="BE142" s="379" t="s">
        <v>419</v>
      </c>
      <c r="BF142" s="379" t="s">
        <v>419</v>
      </c>
      <c r="BG142" s="379" t="s">
        <v>419</v>
      </c>
      <c r="BH142" s="379" t="s">
        <v>419</v>
      </c>
      <c r="BI142" s="379" t="s">
        <v>419</v>
      </c>
      <c r="BJ142" s="372" t="s">
        <v>419</v>
      </c>
      <c r="BK142" s="373" t="s">
        <v>419</v>
      </c>
      <c r="BL142" s="373" t="s">
        <v>419</v>
      </c>
      <c r="BM142" s="373" t="s">
        <v>419</v>
      </c>
      <c r="BN142" s="374" t="s">
        <v>419</v>
      </c>
      <c r="BO142" s="373" t="s">
        <v>419</v>
      </c>
      <c r="BP142" s="373" t="s">
        <v>419</v>
      </c>
      <c r="BQ142" s="373" t="s">
        <v>419</v>
      </c>
      <c r="BR142" s="373" t="s">
        <v>419</v>
      </c>
      <c r="BS142" s="373" t="s">
        <v>419</v>
      </c>
      <c r="BT142" s="372" t="s">
        <v>419</v>
      </c>
      <c r="BU142" s="373" t="s">
        <v>419</v>
      </c>
      <c r="BV142" s="373" t="s">
        <v>419</v>
      </c>
      <c r="BW142" s="373" t="s">
        <v>419</v>
      </c>
      <c r="BX142" s="374" t="s">
        <v>419</v>
      </c>
    </row>
    <row r="143" spans="1:76" ht="15.75" thickBot="1" x14ac:dyDescent="0.3">
      <c r="A143" s="356" t="s">
        <v>283</v>
      </c>
      <c r="B143" s="378">
        <v>43</v>
      </c>
      <c r="C143" s="379">
        <v>48.49</v>
      </c>
      <c r="D143" s="379">
        <v>53.79</v>
      </c>
      <c r="E143" s="379">
        <v>50.52</v>
      </c>
      <c r="F143" s="379">
        <v>64.540000000000006</v>
      </c>
      <c r="G143" s="378">
        <v>50.15</v>
      </c>
      <c r="H143" s="379">
        <v>54.06</v>
      </c>
      <c r="I143" s="379">
        <v>53.34</v>
      </c>
      <c r="J143" s="379">
        <v>49.78</v>
      </c>
      <c r="K143" s="382">
        <v>50.62</v>
      </c>
      <c r="L143" s="379">
        <v>186.2</v>
      </c>
      <c r="M143" s="379">
        <v>196.27</v>
      </c>
      <c r="N143" s="379">
        <v>184.87</v>
      </c>
      <c r="O143" s="379">
        <v>198.2</v>
      </c>
      <c r="P143" s="379">
        <v>188.55</v>
      </c>
      <c r="Q143" s="378">
        <v>52.5</v>
      </c>
      <c r="R143" s="379">
        <v>70.3</v>
      </c>
      <c r="S143" s="379">
        <v>61</v>
      </c>
      <c r="T143" s="379">
        <v>76.5</v>
      </c>
      <c r="U143" s="382">
        <v>86.51</v>
      </c>
      <c r="V143" s="379">
        <v>70.23</v>
      </c>
      <c r="W143" s="379">
        <v>73.97</v>
      </c>
      <c r="X143" s="379">
        <v>58.22</v>
      </c>
      <c r="Y143" s="379">
        <v>68.7</v>
      </c>
      <c r="Z143" s="379">
        <v>82.91</v>
      </c>
      <c r="AA143" s="372" t="s">
        <v>419</v>
      </c>
      <c r="AB143" s="373" t="s">
        <v>419</v>
      </c>
      <c r="AC143" s="373" t="s">
        <v>419</v>
      </c>
      <c r="AD143" s="373" t="s">
        <v>419</v>
      </c>
      <c r="AE143" s="373" t="s">
        <v>419</v>
      </c>
      <c r="AF143" s="316" t="s">
        <v>419</v>
      </c>
      <c r="AG143" s="313" t="s">
        <v>419</v>
      </c>
      <c r="AH143" s="313" t="s">
        <v>419</v>
      </c>
      <c r="AI143" s="313" t="s">
        <v>419</v>
      </c>
      <c r="AJ143" s="317" t="s">
        <v>419</v>
      </c>
      <c r="AK143" s="373" t="s">
        <v>419</v>
      </c>
      <c r="AL143" s="373" t="s">
        <v>419</v>
      </c>
      <c r="AM143" s="373" t="s">
        <v>419</v>
      </c>
      <c r="AN143" s="373" t="s">
        <v>419</v>
      </c>
      <c r="AO143" s="373" t="s">
        <v>419</v>
      </c>
      <c r="AP143" s="378">
        <v>1846</v>
      </c>
      <c r="AQ143" s="379">
        <v>1835</v>
      </c>
      <c r="AR143" s="379">
        <v>2185.46</v>
      </c>
      <c r="AS143" s="379">
        <v>2593.81</v>
      </c>
      <c r="AT143" s="382">
        <v>2553.84</v>
      </c>
      <c r="AU143" s="373">
        <v>1488</v>
      </c>
      <c r="AV143" s="373">
        <v>2398</v>
      </c>
      <c r="AW143" s="373">
        <v>1520</v>
      </c>
      <c r="AX143" s="373">
        <v>2058.5</v>
      </c>
      <c r="AY143" s="373">
        <v>2300</v>
      </c>
      <c r="AZ143" s="372" t="s">
        <v>419</v>
      </c>
      <c r="BA143" s="373" t="s">
        <v>419</v>
      </c>
      <c r="BB143" s="373" t="s">
        <v>419</v>
      </c>
      <c r="BC143" s="373" t="s">
        <v>419</v>
      </c>
      <c r="BD143" s="374" t="s">
        <v>419</v>
      </c>
      <c r="BE143" s="373" t="s">
        <v>419</v>
      </c>
      <c r="BF143" s="373" t="s">
        <v>419</v>
      </c>
      <c r="BG143" s="373" t="s">
        <v>419</v>
      </c>
      <c r="BH143" s="373" t="s">
        <v>419</v>
      </c>
      <c r="BI143" s="373" t="s">
        <v>419</v>
      </c>
      <c r="BJ143" s="372" t="s">
        <v>419</v>
      </c>
      <c r="BK143" s="373" t="s">
        <v>419</v>
      </c>
      <c r="BL143" s="373" t="s">
        <v>419</v>
      </c>
      <c r="BM143" s="373" t="s">
        <v>419</v>
      </c>
      <c r="BN143" s="374" t="s">
        <v>419</v>
      </c>
      <c r="BO143" s="373" t="s">
        <v>419</v>
      </c>
      <c r="BP143" s="373" t="s">
        <v>419</v>
      </c>
      <c r="BQ143" s="373" t="s">
        <v>419</v>
      </c>
      <c r="BR143" s="373" t="s">
        <v>419</v>
      </c>
      <c r="BS143" s="373" t="s">
        <v>419</v>
      </c>
      <c r="BT143" s="372" t="s">
        <v>419</v>
      </c>
      <c r="BU143" s="373" t="s">
        <v>419</v>
      </c>
      <c r="BV143" s="373" t="s">
        <v>419</v>
      </c>
      <c r="BW143" s="373" t="s">
        <v>419</v>
      </c>
      <c r="BX143" s="374" t="s">
        <v>419</v>
      </c>
    </row>
    <row r="144" spans="1:76" x14ac:dyDescent="0.25">
      <c r="A144" s="385" t="s">
        <v>288</v>
      </c>
      <c r="B144" s="391">
        <v>120.12</v>
      </c>
      <c r="C144" s="386">
        <v>110.58</v>
      </c>
      <c r="D144" s="386">
        <v>92.23</v>
      </c>
      <c r="E144" s="386">
        <v>107.13</v>
      </c>
      <c r="F144" s="392">
        <v>124.22</v>
      </c>
      <c r="G144" s="321" t="s">
        <v>419</v>
      </c>
      <c r="H144" s="321" t="s">
        <v>419</v>
      </c>
      <c r="I144" s="321" t="s">
        <v>419</v>
      </c>
      <c r="J144" s="321" t="s">
        <v>419</v>
      </c>
      <c r="K144" s="321" t="s">
        <v>419</v>
      </c>
      <c r="L144" s="320" t="s">
        <v>419</v>
      </c>
      <c r="M144" s="321" t="s">
        <v>419</v>
      </c>
      <c r="N144" s="321" t="s">
        <v>419</v>
      </c>
      <c r="O144" s="321" t="s">
        <v>419</v>
      </c>
      <c r="P144" s="322" t="s">
        <v>419</v>
      </c>
      <c r="Q144" s="386">
        <v>93.17</v>
      </c>
      <c r="R144" s="386">
        <v>101.38</v>
      </c>
      <c r="S144" s="386">
        <v>81.400000000000006</v>
      </c>
      <c r="T144" s="386">
        <v>102.11</v>
      </c>
      <c r="U144" s="386">
        <v>97.68</v>
      </c>
      <c r="V144" s="391" t="s">
        <v>419</v>
      </c>
      <c r="W144" s="386" t="s">
        <v>419</v>
      </c>
      <c r="X144" s="386" t="s">
        <v>419</v>
      </c>
      <c r="Y144" s="386" t="s">
        <v>419</v>
      </c>
      <c r="Z144" s="392" t="s">
        <v>419</v>
      </c>
      <c r="AA144" s="321" t="s">
        <v>419</v>
      </c>
      <c r="AB144" s="321" t="s">
        <v>419</v>
      </c>
      <c r="AC144" s="321" t="s">
        <v>419</v>
      </c>
      <c r="AD144" s="321" t="s">
        <v>419</v>
      </c>
      <c r="AE144" s="321" t="s">
        <v>419</v>
      </c>
      <c r="AF144" s="399" t="s">
        <v>419</v>
      </c>
      <c r="AG144" s="400" t="s">
        <v>419</v>
      </c>
      <c r="AH144" s="400" t="s">
        <v>419</v>
      </c>
      <c r="AI144" s="400" t="s">
        <v>419</v>
      </c>
      <c r="AJ144" s="401" t="s">
        <v>419</v>
      </c>
      <c r="AK144" s="321" t="s">
        <v>419</v>
      </c>
      <c r="AL144" s="321" t="s">
        <v>419</v>
      </c>
      <c r="AM144" s="321" t="s">
        <v>419</v>
      </c>
      <c r="AN144" s="321" t="s">
        <v>419</v>
      </c>
      <c r="AO144" s="321" t="s">
        <v>419</v>
      </c>
      <c r="AP144" s="320" t="s">
        <v>419</v>
      </c>
      <c r="AQ144" s="321" t="s">
        <v>419</v>
      </c>
      <c r="AR144" s="321" t="s">
        <v>419</v>
      </c>
      <c r="AS144" s="321" t="s">
        <v>419</v>
      </c>
      <c r="AT144" s="322" t="s">
        <v>419</v>
      </c>
      <c r="AU144" s="321" t="s">
        <v>419</v>
      </c>
      <c r="AV144" s="321" t="s">
        <v>419</v>
      </c>
      <c r="AW144" s="321" t="s">
        <v>419</v>
      </c>
      <c r="AX144" s="321" t="s">
        <v>419</v>
      </c>
      <c r="AY144" s="321" t="s">
        <v>419</v>
      </c>
      <c r="AZ144" s="320" t="s">
        <v>419</v>
      </c>
      <c r="BA144" s="321" t="s">
        <v>419</v>
      </c>
      <c r="BB144" s="321" t="s">
        <v>419</v>
      </c>
      <c r="BC144" s="321" t="s">
        <v>419</v>
      </c>
      <c r="BD144" s="322" t="s">
        <v>419</v>
      </c>
      <c r="BE144" s="386" t="s">
        <v>419</v>
      </c>
      <c r="BF144" s="386" t="s">
        <v>419</v>
      </c>
      <c r="BG144" s="386" t="s">
        <v>419</v>
      </c>
      <c r="BH144" s="386" t="s">
        <v>419</v>
      </c>
      <c r="BI144" s="386" t="s">
        <v>419</v>
      </c>
      <c r="BJ144" s="320" t="s">
        <v>419</v>
      </c>
      <c r="BK144" s="321" t="s">
        <v>419</v>
      </c>
      <c r="BL144" s="321" t="s">
        <v>419</v>
      </c>
      <c r="BM144" s="321" t="s">
        <v>419</v>
      </c>
      <c r="BN144" s="322" t="s">
        <v>419</v>
      </c>
      <c r="BO144" s="321" t="s">
        <v>419</v>
      </c>
      <c r="BP144" s="321" t="s">
        <v>419</v>
      </c>
      <c r="BQ144" s="321" t="s">
        <v>419</v>
      </c>
      <c r="BR144" s="321" t="s">
        <v>419</v>
      </c>
      <c r="BS144" s="321" t="s">
        <v>419</v>
      </c>
      <c r="BT144" s="320" t="s">
        <v>419</v>
      </c>
      <c r="BU144" s="321" t="s">
        <v>419</v>
      </c>
      <c r="BV144" s="321" t="s">
        <v>419</v>
      </c>
      <c r="BW144" s="321" t="s">
        <v>419</v>
      </c>
      <c r="BX144" s="322" t="s">
        <v>419</v>
      </c>
    </row>
    <row r="145" spans="1:76" x14ac:dyDescent="0.25">
      <c r="A145" s="387" t="s">
        <v>289</v>
      </c>
      <c r="B145" s="393">
        <v>59.61</v>
      </c>
      <c r="C145" s="384">
        <v>49.99</v>
      </c>
      <c r="D145" s="384">
        <v>35.28</v>
      </c>
      <c r="E145" s="384">
        <v>46.15</v>
      </c>
      <c r="F145" s="388">
        <v>58.76</v>
      </c>
      <c r="G145" s="313" t="s">
        <v>419</v>
      </c>
      <c r="H145" s="313" t="s">
        <v>419</v>
      </c>
      <c r="I145" s="313" t="s">
        <v>419</v>
      </c>
      <c r="J145" s="313" t="s">
        <v>419</v>
      </c>
      <c r="K145" s="313" t="s">
        <v>419</v>
      </c>
      <c r="L145" s="393">
        <v>164.03</v>
      </c>
      <c r="M145" s="384">
        <v>162.9</v>
      </c>
      <c r="N145" s="384">
        <v>156.66999999999999</v>
      </c>
      <c r="O145" s="384">
        <v>167.03</v>
      </c>
      <c r="P145" s="388">
        <v>172.45</v>
      </c>
      <c r="Q145" s="384">
        <v>106.64</v>
      </c>
      <c r="R145" s="384">
        <v>108.8</v>
      </c>
      <c r="S145" s="384">
        <v>82.1</v>
      </c>
      <c r="T145" s="384">
        <v>88.97</v>
      </c>
      <c r="U145" s="384">
        <v>106.59</v>
      </c>
      <c r="V145" s="393">
        <v>52.25</v>
      </c>
      <c r="W145" s="384">
        <v>62.8</v>
      </c>
      <c r="X145" s="384">
        <v>36.799999999999997</v>
      </c>
      <c r="Y145" s="384">
        <v>48.8</v>
      </c>
      <c r="Z145" s="388">
        <v>63</v>
      </c>
      <c r="AA145" s="313" t="s">
        <v>419</v>
      </c>
      <c r="AB145" s="313" t="s">
        <v>419</v>
      </c>
      <c r="AC145" s="313" t="s">
        <v>419</v>
      </c>
      <c r="AD145" s="313" t="s">
        <v>419</v>
      </c>
      <c r="AE145" s="313" t="s">
        <v>419</v>
      </c>
      <c r="AF145" s="393">
        <v>49</v>
      </c>
      <c r="AG145" s="384">
        <v>31</v>
      </c>
      <c r="AH145" s="384">
        <v>28</v>
      </c>
      <c r="AI145" s="384">
        <v>26</v>
      </c>
      <c r="AJ145" s="388">
        <v>50</v>
      </c>
      <c r="AK145" s="313" t="s">
        <v>419</v>
      </c>
      <c r="AL145" s="313" t="s">
        <v>419</v>
      </c>
      <c r="AM145" s="313" t="s">
        <v>419</v>
      </c>
      <c r="AN145" s="313" t="s">
        <v>419</v>
      </c>
      <c r="AO145" s="313" t="s">
        <v>419</v>
      </c>
      <c r="AP145" s="316">
        <v>1316.44</v>
      </c>
      <c r="AQ145" s="313">
        <v>1407.73</v>
      </c>
      <c r="AR145" s="313">
        <v>965.57</v>
      </c>
      <c r="AS145" s="313">
        <v>1721.78</v>
      </c>
      <c r="AT145" s="317">
        <v>1721.78</v>
      </c>
      <c r="AU145" s="384">
        <v>1940.58</v>
      </c>
      <c r="AV145" s="384">
        <v>2165.9</v>
      </c>
      <c r="AW145" s="384">
        <v>588</v>
      </c>
      <c r="AX145" s="384">
        <v>2063.35</v>
      </c>
      <c r="AY145" s="384">
        <v>2729.06</v>
      </c>
      <c r="AZ145" s="316">
        <v>1174.24</v>
      </c>
      <c r="BA145" s="313">
        <v>1264.3599999999999</v>
      </c>
      <c r="BB145" s="313">
        <v>702.4</v>
      </c>
      <c r="BC145" s="313">
        <v>772.93</v>
      </c>
      <c r="BD145" s="317">
        <v>1060.3</v>
      </c>
      <c r="BE145" s="384">
        <v>732.48</v>
      </c>
      <c r="BF145" s="384">
        <v>804.93</v>
      </c>
      <c r="BG145" s="384">
        <v>520</v>
      </c>
      <c r="BH145" s="384">
        <v>589.16</v>
      </c>
      <c r="BI145" s="384">
        <v>885.94</v>
      </c>
      <c r="BJ145" s="393" t="s">
        <v>419</v>
      </c>
      <c r="BK145" s="384" t="s">
        <v>419</v>
      </c>
      <c r="BL145" s="384" t="s">
        <v>419</v>
      </c>
      <c r="BM145" s="384" t="s">
        <v>419</v>
      </c>
      <c r="BN145" s="388" t="s">
        <v>419</v>
      </c>
      <c r="BO145" s="313" t="s">
        <v>419</v>
      </c>
      <c r="BP145" s="313" t="s">
        <v>419</v>
      </c>
      <c r="BQ145" s="313" t="s">
        <v>419</v>
      </c>
      <c r="BR145" s="313" t="s">
        <v>419</v>
      </c>
      <c r="BS145" s="313" t="s">
        <v>419</v>
      </c>
      <c r="BT145" s="316" t="s">
        <v>419</v>
      </c>
      <c r="BU145" s="313" t="s">
        <v>419</v>
      </c>
      <c r="BV145" s="313" t="s">
        <v>419</v>
      </c>
      <c r="BW145" s="313" t="s">
        <v>419</v>
      </c>
      <c r="BX145" s="317" t="s">
        <v>419</v>
      </c>
    </row>
    <row r="146" spans="1:76" x14ac:dyDescent="0.25">
      <c r="A146" s="387" t="s">
        <v>290</v>
      </c>
      <c r="B146" s="393">
        <v>40.619999999999997</v>
      </c>
      <c r="C146" s="384">
        <v>36.56</v>
      </c>
      <c r="D146" s="384">
        <v>24.56</v>
      </c>
      <c r="E146" s="384">
        <v>23.62</v>
      </c>
      <c r="F146" s="388">
        <v>25.32</v>
      </c>
      <c r="G146" s="313" t="s">
        <v>419</v>
      </c>
      <c r="H146" s="313" t="s">
        <v>419</v>
      </c>
      <c r="I146" s="313" t="s">
        <v>419</v>
      </c>
      <c r="J146" s="313" t="s">
        <v>419</v>
      </c>
      <c r="K146" s="313" t="s">
        <v>419</v>
      </c>
      <c r="L146" s="393">
        <v>155.16999999999999</v>
      </c>
      <c r="M146" s="384">
        <v>164.04</v>
      </c>
      <c r="N146" s="384">
        <v>175.52</v>
      </c>
      <c r="O146" s="384">
        <v>169.29</v>
      </c>
      <c r="P146" s="388">
        <v>188.78</v>
      </c>
      <c r="Q146" s="384">
        <v>49.2</v>
      </c>
      <c r="R146" s="384">
        <v>31.64</v>
      </c>
      <c r="S146" s="384">
        <v>25.72</v>
      </c>
      <c r="T146" s="384">
        <v>26.29</v>
      </c>
      <c r="U146" s="384">
        <v>26.19</v>
      </c>
      <c r="V146" s="393">
        <v>50.87</v>
      </c>
      <c r="W146" s="384">
        <v>40.81</v>
      </c>
      <c r="X146" s="384">
        <v>29.6</v>
      </c>
      <c r="Y146" s="384">
        <v>26.66</v>
      </c>
      <c r="Z146" s="388">
        <v>63</v>
      </c>
      <c r="AA146" s="384">
        <v>16.71</v>
      </c>
      <c r="AB146" s="384">
        <v>10.4</v>
      </c>
      <c r="AC146" s="384">
        <v>8.8000000000000007</v>
      </c>
      <c r="AD146" s="384">
        <v>8.8000000000000007</v>
      </c>
      <c r="AE146" s="384">
        <v>8.8000000000000007</v>
      </c>
      <c r="AF146" s="316" t="s">
        <v>419</v>
      </c>
      <c r="AG146" s="313" t="s">
        <v>419</v>
      </c>
      <c r="AH146" s="313" t="s">
        <v>419</v>
      </c>
      <c r="AI146" s="313" t="s">
        <v>419</v>
      </c>
      <c r="AJ146" s="317" t="s">
        <v>419</v>
      </c>
      <c r="AK146" s="384">
        <v>962.03</v>
      </c>
      <c r="AL146" s="384">
        <v>1924.79</v>
      </c>
      <c r="AM146" s="384">
        <v>844.8</v>
      </c>
      <c r="AN146" s="384">
        <v>1155.2</v>
      </c>
      <c r="AO146" s="384">
        <v>1114.3800000000001</v>
      </c>
      <c r="AP146" s="316">
        <v>1316.44</v>
      </c>
      <c r="AQ146" s="313">
        <v>1407.73</v>
      </c>
      <c r="AR146" s="313">
        <v>965.57</v>
      </c>
      <c r="AS146" s="313">
        <v>1721.78</v>
      </c>
      <c r="AT146" s="317">
        <v>1721.78</v>
      </c>
      <c r="AU146" s="384">
        <v>2166.44</v>
      </c>
      <c r="AV146" s="384">
        <v>1172.72</v>
      </c>
      <c r="AW146" s="384">
        <v>928.8</v>
      </c>
      <c r="AX146" s="384">
        <v>1076.29</v>
      </c>
      <c r="AY146" s="384">
        <v>1024.01</v>
      </c>
      <c r="AZ146" s="393">
        <v>1386.4</v>
      </c>
      <c r="BA146" s="384">
        <v>1319.82</v>
      </c>
      <c r="BB146" s="384">
        <v>821.6</v>
      </c>
      <c r="BC146" s="384">
        <v>724.8</v>
      </c>
      <c r="BD146" s="388">
        <v>725.6</v>
      </c>
      <c r="BE146" s="384">
        <v>680</v>
      </c>
      <c r="BF146" s="384">
        <v>871.5</v>
      </c>
      <c r="BG146" s="384">
        <v>635.20000000000005</v>
      </c>
      <c r="BH146" s="384">
        <v>652.5</v>
      </c>
      <c r="BI146" s="384">
        <v>920.91</v>
      </c>
      <c r="BJ146" s="316">
        <v>659</v>
      </c>
      <c r="BK146" s="313">
        <v>885.65</v>
      </c>
      <c r="BL146" s="313">
        <v>426.4</v>
      </c>
      <c r="BM146" s="313">
        <v>426.4</v>
      </c>
      <c r="BN146" s="317">
        <v>633.28</v>
      </c>
      <c r="BO146" s="384">
        <v>1108.44</v>
      </c>
      <c r="BP146" s="384">
        <v>1108.97</v>
      </c>
      <c r="BQ146" s="384">
        <v>695.46</v>
      </c>
      <c r="BR146" s="384">
        <v>583.79</v>
      </c>
      <c r="BS146" s="384">
        <v>1352.99</v>
      </c>
      <c r="BT146" s="316" t="s">
        <v>419</v>
      </c>
      <c r="BU146" s="313" t="s">
        <v>419</v>
      </c>
      <c r="BV146" s="313" t="s">
        <v>419</v>
      </c>
      <c r="BW146" s="313" t="s">
        <v>419</v>
      </c>
      <c r="BX146" s="317" t="s">
        <v>419</v>
      </c>
    </row>
    <row r="147" spans="1:76" x14ac:dyDescent="0.25">
      <c r="A147" s="387" t="s">
        <v>291</v>
      </c>
      <c r="B147" s="393">
        <v>47.83</v>
      </c>
      <c r="C147" s="384">
        <v>44.37</v>
      </c>
      <c r="D147" s="384">
        <v>33.56</v>
      </c>
      <c r="E147" s="384">
        <v>43.42</v>
      </c>
      <c r="F147" s="388">
        <v>59.26</v>
      </c>
      <c r="G147" s="313" t="s">
        <v>419</v>
      </c>
      <c r="H147" s="313" t="s">
        <v>419</v>
      </c>
      <c r="I147" s="313" t="s">
        <v>419</v>
      </c>
      <c r="J147" s="313" t="s">
        <v>419</v>
      </c>
      <c r="K147" s="313" t="s">
        <v>419</v>
      </c>
      <c r="L147" s="316" t="s">
        <v>419</v>
      </c>
      <c r="M147" s="313" t="s">
        <v>419</v>
      </c>
      <c r="N147" s="313" t="s">
        <v>419</v>
      </c>
      <c r="O147" s="313" t="s">
        <v>419</v>
      </c>
      <c r="P147" s="317" t="s">
        <v>419</v>
      </c>
      <c r="Q147" s="384">
        <v>86.97</v>
      </c>
      <c r="R147" s="384">
        <v>105.74</v>
      </c>
      <c r="S147" s="384">
        <v>92.02</v>
      </c>
      <c r="T147" s="384">
        <v>102.39</v>
      </c>
      <c r="U147" s="384">
        <v>124.01</v>
      </c>
      <c r="V147" s="393" t="s">
        <v>419</v>
      </c>
      <c r="W147" s="384" t="s">
        <v>419</v>
      </c>
      <c r="X147" s="384" t="s">
        <v>419</v>
      </c>
      <c r="Y147" s="384" t="s">
        <v>419</v>
      </c>
      <c r="Z147" s="388" t="s">
        <v>419</v>
      </c>
      <c r="AA147" s="313" t="s">
        <v>419</v>
      </c>
      <c r="AB147" s="313" t="s">
        <v>419</v>
      </c>
      <c r="AC147" s="313" t="s">
        <v>419</v>
      </c>
      <c r="AD147" s="313" t="s">
        <v>419</v>
      </c>
      <c r="AE147" s="313" t="s">
        <v>419</v>
      </c>
      <c r="AF147" s="316" t="s">
        <v>419</v>
      </c>
      <c r="AG147" s="313" t="s">
        <v>419</v>
      </c>
      <c r="AH147" s="313" t="s">
        <v>419</v>
      </c>
      <c r="AI147" s="313" t="s">
        <v>419</v>
      </c>
      <c r="AJ147" s="317" t="s">
        <v>419</v>
      </c>
      <c r="AK147" s="313">
        <v>926.72</v>
      </c>
      <c r="AL147" s="313">
        <v>1560.67</v>
      </c>
      <c r="AM147" s="313">
        <v>757.6</v>
      </c>
      <c r="AN147" s="313">
        <v>949.4</v>
      </c>
      <c r="AO147" s="313">
        <v>1072.0999999999999</v>
      </c>
      <c r="AP147" s="316" t="s">
        <v>419</v>
      </c>
      <c r="AQ147" s="313" t="s">
        <v>419</v>
      </c>
      <c r="AR147" s="313" t="s">
        <v>419</v>
      </c>
      <c r="AS147" s="313" t="s">
        <v>419</v>
      </c>
      <c r="AT147" s="317" t="s">
        <v>419</v>
      </c>
      <c r="AU147" s="313" t="s">
        <v>419</v>
      </c>
      <c r="AV147" s="313" t="s">
        <v>419</v>
      </c>
      <c r="AW147" s="313" t="s">
        <v>419</v>
      </c>
      <c r="AX147" s="313" t="s">
        <v>419</v>
      </c>
      <c r="AY147" s="313" t="s">
        <v>419</v>
      </c>
      <c r="AZ147" s="316" t="s">
        <v>419</v>
      </c>
      <c r="BA147" s="313" t="s">
        <v>419</v>
      </c>
      <c r="BB147" s="313" t="s">
        <v>419</v>
      </c>
      <c r="BC147" s="313" t="s">
        <v>419</v>
      </c>
      <c r="BD147" s="317" t="s">
        <v>419</v>
      </c>
      <c r="BE147" s="384" t="s">
        <v>419</v>
      </c>
      <c r="BF147" s="384" t="s">
        <v>419</v>
      </c>
      <c r="BG147" s="384" t="s">
        <v>419</v>
      </c>
      <c r="BH147" s="384" t="s">
        <v>419</v>
      </c>
      <c r="BI147" s="384" t="s">
        <v>419</v>
      </c>
      <c r="BJ147" s="393" t="s">
        <v>419</v>
      </c>
      <c r="BK147" s="384" t="s">
        <v>419</v>
      </c>
      <c r="BL147" s="384" t="s">
        <v>419</v>
      </c>
      <c r="BM147" s="384" t="s">
        <v>419</v>
      </c>
      <c r="BN147" s="388" t="s">
        <v>419</v>
      </c>
      <c r="BO147" s="313" t="s">
        <v>419</v>
      </c>
      <c r="BP147" s="313" t="s">
        <v>419</v>
      </c>
      <c r="BQ147" s="313" t="s">
        <v>419</v>
      </c>
      <c r="BR147" s="313" t="s">
        <v>419</v>
      </c>
      <c r="BS147" s="313" t="s">
        <v>419</v>
      </c>
      <c r="BT147" s="393" t="s">
        <v>419</v>
      </c>
      <c r="BU147" s="384" t="s">
        <v>419</v>
      </c>
      <c r="BV147" s="384" t="s">
        <v>419</v>
      </c>
      <c r="BW147" s="384" t="s">
        <v>419</v>
      </c>
      <c r="BX147" s="388" t="s">
        <v>419</v>
      </c>
    </row>
    <row r="148" spans="1:76" x14ac:dyDescent="0.25">
      <c r="A148" s="387" t="s">
        <v>292</v>
      </c>
      <c r="B148" s="393">
        <v>54.52</v>
      </c>
      <c r="C148" s="384">
        <v>50.31</v>
      </c>
      <c r="D148" s="384">
        <v>27.6</v>
      </c>
      <c r="E148" s="384">
        <v>49.79</v>
      </c>
      <c r="F148" s="388">
        <v>61.39</v>
      </c>
      <c r="G148" s="313" t="s">
        <v>419</v>
      </c>
      <c r="H148" s="313" t="s">
        <v>419</v>
      </c>
      <c r="I148" s="313" t="s">
        <v>419</v>
      </c>
      <c r="J148" s="313" t="s">
        <v>419</v>
      </c>
      <c r="K148" s="313" t="s">
        <v>419</v>
      </c>
      <c r="L148" s="393">
        <v>172.29</v>
      </c>
      <c r="M148" s="384">
        <v>170.54</v>
      </c>
      <c r="N148" s="384">
        <v>156.86000000000001</v>
      </c>
      <c r="O148" s="384">
        <v>188.99</v>
      </c>
      <c r="P148" s="388">
        <v>202.72</v>
      </c>
      <c r="Q148" s="384">
        <v>117.6</v>
      </c>
      <c r="R148" s="384">
        <v>120.25</v>
      </c>
      <c r="S148" s="384">
        <v>97.19</v>
      </c>
      <c r="T148" s="384">
        <v>113.1</v>
      </c>
      <c r="U148" s="384">
        <v>119.49</v>
      </c>
      <c r="V148" s="393">
        <v>62.4</v>
      </c>
      <c r="W148" s="384">
        <v>62.8</v>
      </c>
      <c r="X148" s="384">
        <v>62.4</v>
      </c>
      <c r="Y148" s="384">
        <v>55.2</v>
      </c>
      <c r="Z148" s="388">
        <v>63</v>
      </c>
      <c r="AA148" s="313" t="s">
        <v>419</v>
      </c>
      <c r="AB148" s="313" t="s">
        <v>419</v>
      </c>
      <c r="AC148" s="313" t="s">
        <v>419</v>
      </c>
      <c r="AD148" s="313" t="s">
        <v>419</v>
      </c>
      <c r="AE148" s="313" t="s">
        <v>419</v>
      </c>
      <c r="AF148" s="316" t="s">
        <v>419</v>
      </c>
      <c r="AG148" s="313" t="s">
        <v>419</v>
      </c>
      <c r="AH148" s="313" t="s">
        <v>419</v>
      </c>
      <c r="AI148" s="313" t="s">
        <v>419</v>
      </c>
      <c r="AJ148" s="317" t="s">
        <v>419</v>
      </c>
      <c r="AK148" s="384">
        <v>1163.06</v>
      </c>
      <c r="AL148" s="384">
        <v>1560.67</v>
      </c>
      <c r="AM148" s="384">
        <v>916.8</v>
      </c>
      <c r="AN148" s="384">
        <v>916.8</v>
      </c>
      <c r="AO148" s="384">
        <v>1072.0999999999999</v>
      </c>
      <c r="AP148" s="316" t="s">
        <v>419</v>
      </c>
      <c r="AQ148" s="313" t="s">
        <v>419</v>
      </c>
      <c r="AR148" s="313" t="s">
        <v>419</v>
      </c>
      <c r="AS148" s="313" t="s">
        <v>419</v>
      </c>
      <c r="AT148" s="317" t="s">
        <v>419</v>
      </c>
      <c r="AU148" s="313" t="s">
        <v>419</v>
      </c>
      <c r="AV148" s="313" t="s">
        <v>419</v>
      </c>
      <c r="AW148" s="313" t="s">
        <v>419</v>
      </c>
      <c r="AX148" s="313" t="s">
        <v>419</v>
      </c>
      <c r="AY148" s="313" t="s">
        <v>419</v>
      </c>
      <c r="AZ148" s="393" t="s">
        <v>419</v>
      </c>
      <c r="BA148" s="384" t="s">
        <v>419</v>
      </c>
      <c r="BB148" s="384" t="s">
        <v>419</v>
      </c>
      <c r="BC148" s="384" t="s">
        <v>419</v>
      </c>
      <c r="BD148" s="388" t="s">
        <v>419</v>
      </c>
      <c r="BE148" s="313" t="s">
        <v>419</v>
      </c>
      <c r="BF148" s="313" t="s">
        <v>419</v>
      </c>
      <c r="BG148" s="313" t="s">
        <v>419</v>
      </c>
      <c r="BH148" s="313" t="s">
        <v>419</v>
      </c>
      <c r="BI148" s="313" t="s">
        <v>419</v>
      </c>
      <c r="BJ148" s="393" t="s">
        <v>419</v>
      </c>
      <c r="BK148" s="384" t="s">
        <v>419</v>
      </c>
      <c r="BL148" s="384" t="s">
        <v>419</v>
      </c>
      <c r="BM148" s="384" t="s">
        <v>419</v>
      </c>
      <c r="BN148" s="388" t="s">
        <v>419</v>
      </c>
      <c r="BO148" s="313" t="s">
        <v>419</v>
      </c>
      <c r="BP148" s="313" t="s">
        <v>419</v>
      </c>
      <c r="BQ148" s="313" t="s">
        <v>419</v>
      </c>
      <c r="BR148" s="313" t="s">
        <v>419</v>
      </c>
      <c r="BS148" s="313" t="s">
        <v>419</v>
      </c>
      <c r="BT148" s="316" t="s">
        <v>419</v>
      </c>
      <c r="BU148" s="313" t="s">
        <v>419</v>
      </c>
      <c r="BV148" s="313" t="s">
        <v>419</v>
      </c>
      <c r="BW148" s="313" t="s">
        <v>419</v>
      </c>
      <c r="BX148" s="317" t="s">
        <v>419</v>
      </c>
    </row>
    <row r="149" spans="1:76" x14ac:dyDescent="0.25">
      <c r="A149" s="387" t="s">
        <v>293</v>
      </c>
      <c r="B149" s="393">
        <v>39.299999999999997</v>
      </c>
      <c r="C149" s="384">
        <v>27.85</v>
      </c>
      <c r="D149" s="384">
        <v>18.96</v>
      </c>
      <c r="E149" s="384">
        <v>31.08</v>
      </c>
      <c r="F149" s="388">
        <v>26.48</v>
      </c>
      <c r="G149" s="313" t="s">
        <v>419</v>
      </c>
      <c r="H149" s="313" t="s">
        <v>419</v>
      </c>
      <c r="I149" s="313" t="s">
        <v>419</v>
      </c>
      <c r="J149" s="313" t="s">
        <v>419</v>
      </c>
      <c r="K149" s="313" t="s">
        <v>419</v>
      </c>
      <c r="L149" s="393">
        <v>157.87</v>
      </c>
      <c r="M149" s="384">
        <v>129.9</v>
      </c>
      <c r="N149" s="384">
        <v>135.12</v>
      </c>
      <c r="O149" s="384">
        <v>169.63</v>
      </c>
      <c r="P149" s="388">
        <v>189.1</v>
      </c>
      <c r="Q149" s="384">
        <v>39.9</v>
      </c>
      <c r="R149" s="384">
        <v>22.97</v>
      </c>
      <c r="S149" s="384">
        <v>13.6</v>
      </c>
      <c r="T149" s="384">
        <v>36.270000000000003</v>
      </c>
      <c r="U149" s="384">
        <v>53.24</v>
      </c>
      <c r="V149" s="393">
        <v>32</v>
      </c>
      <c r="W149" s="384">
        <v>55.77</v>
      </c>
      <c r="X149" s="384">
        <v>15.2</v>
      </c>
      <c r="Y149" s="384">
        <v>26.66</v>
      </c>
      <c r="Z149" s="388">
        <v>63</v>
      </c>
      <c r="AA149" s="384" t="s">
        <v>419</v>
      </c>
      <c r="AB149" s="384" t="s">
        <v>419</v>
      </c>
      <c r="AC149" s="384" t="s">
        <v>419</v>
      </c>
      <c r="AD149" s="384" t="s">
        <v>419</v>
      </c>
      <c r="AE149" s="384" t="s">
        <v>419</v>
      </c>
      <c r="AF149" s="393">
        <v>49</v>
      </c>
      <c r="AG149" s="384">
        <v>31</v>
      </c>
      <c r="AH149" s="384">
        <v>28</v>
      </c>
      <c r="AI149" s="384">
        <v>26</v>
      </c>
      <c r="AJ149" s="388">
        <v>26</v>
      </c>
      <c r="AK149" s="384">
        <v>1163.06</v>
      </c>
      <c r="AL149" s="384">
        <v>1560.67</v>
      </c>
      <c r="AM149" s="384">
        <v>927.2</v>
      </c>
      <c r="AN149" s="384">
        <v>1077.8900000000001</v>
      </c>
      <c r="AO149" s="384">
        <v>1072.0999999999999</v>
      </c>
      <c r="AP149" s="393">
        <v>1509</v>
      </c>
      <c r="AQ149" s="384">
        <v>1407.73</v>
      </c>
      <c r="AR149" s="384">
        <v>1089.5999999999999</v>
      </c>
      <c r="AS149" s="384">
        <v>1721.78</v>
      </c>
      <c r="AT149" s="388">
        <v>1721.78</v>
      </c>
      <c r="AU149" s="384">
        <v>2405.2800000000002</v>
      </c>
      <c r="AV149" s="384">
        <v>1080.79</v>
      </c>
      <c r="AW149" s="384">
        <v>1018.4</v>
      </c>
      <c r="AX149" s="384">
        <v>1159.27</v>
      </c>
      <c r="AY149" s="384">
        <v>1399.2</v>
      </c>
      <c r="AZ149" s="393">
        <v>1174.24</v>
      </c>
      <c r="BA149" s="384">
        <v>1586.43</v>
      </c>
      <c r="BB149" s="384">
        <v>824.8</v>
      </c>
      <c r="BC149" s="384">
        <v>950.98</v>
      </c>
      <c r="BD149" s="388">
        <v>1382.05</v>
      </c>
      <c r="BE149" s="384">
        <v>720.79</v>
      </c>
      <c r="BF149" s="384">
        <v>871.5</v>
      </c>
      <c r="BG149" s="384">
        <v>599.20000000000005</v>
      </c>
      <c r="BH149" s="384">
        <v>652.5</v>
      </c>
      <c r="BI149" s="384">
        <v>842.67</v>
      </c>
      <c r="BJ149" s="393" t="s">
        <v>419</v>
      </c>
      <c r="BK149" s="384" t="s">
        <v>419</v>
      </c>
      <c r="BL149" s="384" t="s">
        <v>419</v>
      </c>
      <c r="BM149" s="384" t="s">
        <v>419</v>
      </c>
      <c r="BN149" s="388" t="s">
        <v>419</v>
      </c>
      <c r="BO149" s="384">
        <v>969.88</v>
      </c>
      <c r="BP149" s="384">
        <v>1666.14</v>
      </c>
      <c r="BQ149" s="384">
        <v>845.6</v>
      </c>
      <c r="BR149" s="384">
        <v>845.6</v>
      </c>
      <c r="BS149" s="384">
        <v>1745.62</v>
      </c>
      <c r="BT149" s="316" t="s">
        <v>419</v>
      </c>
      <c r="BU149" s="313" t="s">
        <v>419</v>
      </c>
      <c r="BV149" s="313" t="s">
        <v>419</v>
      </c>
      <c r="BW149" s="313" t="s">
        <v>419</v>
      </c>
      <c r="BX149" s="317" t="s">
        <v>419</v>
      </c>
    </row>
    <row r="150" spans="1:76" x14ac:dyDescent="0.25">
      <c r="A150" s="387" t="s">
        <v>294</v>
      </c>
      <c r="B150" s="393">
        <v>47.93</v>
      </c>
      <c r="C150" s="384">
        <v>59.82</v>
      </c>
      <c r="D150" s="384">
        <v>38.409999999999997</v>
      </c>
      <c r="E150" s="384">
        <v>36.659999999999997</v>
      </c>
      <c r="F150" s="388">
        <v>66.180000000000007</v>
      </c>
      <c r="G150" s="313" t="s">
        <v>419</v>
      </c>
      <c r="H150" s="313" t="s">
        <v>419</v>
      </c>
      <c r="I150" s="313" t="s">
        <v>419</v>
      </c>
      <c r="J150" s="313" t="s">
        <v>419</v>
      </c>
      <c r="K150" s="313" t="s">
        <v>419</v>
      </c>
      <c r="L150" s="393">
        <v>155.16999999999999</v>
      </c>
      <c r="M150" s="384">
        <v>164.04</v>
      </c>
      <c r="N150" s="384">
        <v>175.52</v>
      </c>
      <c r="O150" s="384">
        <v>169.29</v>
      </c>
      <c r="P150" s="388">
        <v>188.78</v>
      </c>
      <c r="Q150" s="384">
        <v>67.23</v>
      </c>
      <c r="R150" s="384">
        <v>80.83</v>
      </c>
      <c r="S150" s="384">
        <v>43.32</v>
      </c>
      <c r="T150" s="384">
        <v>40.61</v>
      </c>
      <c r="U150" s="384">
        <v>58.24</v>
      </c>
      <c r="V150" s="393">
        <v>48.71</v>
      </c>
      <c r="W150" s="384">
        <v>44.97</v>
      </c>
      <c r="X150" s="384">
        <v>18.739999999999998</v>
      </c>
      <c r="Y150" s="384">
        <v>26.66</v>
      </c>
      <c r="Z150" s="388">
        <v>63</v>
      </c>
      <c r="AA150" s="313" t="s">
        <v>419</v>
      </c>
      <c r="AB150" s="313" t="s">
        <v>419</v>
      </c>
      <c r="AC150" s="313" t="s">
        <v>419</v>
      </c>
      <c r="AD150" s="313" t="s">
        <v>419</v>
      </c>
      <c r="AE150" s="313" t="s">
        <v>419</v>
      </c>
      <c r="AF150" s="316" t="s">
        <v>419</v>
      </c>
      <c r="AG150" s="313" t="s">
        <v>419</v>
      </c>
      <c r="AH150" s="313" t="s">
        <v>419</v>
      </c>
      <c r="AI150" s="313" t="s">
        <v>419</v>
      </c>
      <c r="AJ150" s="317" t="s">
        <v>419</v>
      </c>
      <c r="AK150" s="384">
        <v>785.74</v>
      </c>
      <c r="AL150" s="384">
        <v>1632.49</v>
      </c>
      <c r="AM150" s="384">
        <v>781.5</v>
      </c>
      <c r="AN150" s="384">
        <v>1145.8499999999999</v>
      </c>
      <c r="AO150" s="384">
        <v>986.52</v>
      </c>
      <c r="AP150" s="316" t="s">
        <v>419</v>
      </c>
      <c r="AQ150" s="313" t="s">
        <v>419</v>
      </c>
      <c r="AR150" s="313" t="s">
        <v>419</v>
      </c>
      <c r="AS150" s="313" t="s">
        <v>419</v>
      </c>
      <c r="AT150" s="317" t="s">
        <v>419</v>
      </c>
      <c r="AU150" s="384">
        <v>1074.6199999999999</v>
      </c>
      <c r="AV150" s="384">
        <v>3070.74</v>
      </c>
      <c r="AW150" s="384">
        <v>863.2</v>
      </c>
      <c r="AX150" s="384">
        <v>1186.8699999999999</v>
      </c>
      <c r="AY150" s="384">
        <v>1873.97</v>
      </c>
      <c r="AZ150" s="393">
        <v>1181.17</v>
      </c>
      <c r="BA150" s="384">
        <v>1358.04</v>
      </c>
      <c r="BB150" s="384">
        <v>636</v>
      </c>
      <c r="BC150" s="384">
        <v>541.6</v>
      </c>
      <c r="BD150" s="388">
        <v>1035.8599999999999</v>
      </c>
      <c r="BE150" s="313" t="s">
        <v>419</v>
      </c>
      <c r="BF150" s="313" t="s">
        <v>419</v>
      </c>
      <c r="BG150" s="313" t="s">
        <v>419</v>
      </c>
      <c r="BH150" s="313" t="s">
        <v>419</v>
      </c>
      <c r="BI150" s="313" t="s">
        <v>419</v>
      </c>
      <c r="BJ150" s="316" t="s">
        <v>419</v>
      </c>
      <c r="BK150" s="313" t="s">
        <v>419</v>
      </c>
      <c r="BL150" s="313" t="s">
        <v>419</v>
      </c>
      <c r="BM150" s="313" t="s">
        <v>419</v>
      </c>
      <c r="BN150" s="317" t="s">
        <v>419</v>
      </c>
      <c r="BO150" s="384">
        <v>1293.06</v>
      </c>
      <c r="BP150" s="384">
        <v>1645.23</v>
      </c>
      <c r="BQ150" s="384">
        <v>790.85</v>
      </c>
      <c r="BR150" s="384">
        <v>885.6</v>
      </c>
      <c r="BS150" s="384">
        <v>1283.76</v>
      </c>
      <c r="BT150" s="316" t="s">
        <v>419</v>
      </c>
      <c r="BU150" s="313" t="s">
        <v>419</v>
      </c>
      <c r="BV150" s="313" t="s">
        <v>419</v>
      </c>
      <c r="BW150" s="313" t="s">
        <v>419</v>
      </c>
      <c r="BX150" s="317" t="s">
        <v>419</v>
      </c>
    </row>
    <row r="151" spans="1:76" x14ac:dyDescent="0.25">
      <c r="A151" s="387" t="s">
        <v>295</v>
      </c>
      <c r="B151" s="393">
        <v>54.87</v>
      </c>
      <c r="C151" s="384">
        <v>54.9</v>
      </c>
      <c r="D151" s="384">
        <v>35.89</v>
      </c>
      <c r="E151" s="384">
        <v>35</v>
      </c>
      <c r="F151" s="388">
        <v>55.41</v>
      </c>
      <c r="G151" s="313" t="s">
        <v>419</v>
      </c>
      <c r="H151" s="313" t="s">
        <v>419</v>
      </c>
      <c r="I151" s="313" t="s">
        <v>419</v>
      </c>
      <c r="J151" s="313" t="s">
        <v>419</v>
      </c>
      <c r="K151" s="313" t="s">
        <v>419</v>
      </c>
      <c r="L151" s="393">
        <v>155.16999999999999</v>
      </c>
      <c r="M151" s="384">
        <v>164.04</v>
      </c>
      <c r="N151" s="384">
        <v>175.52</v>
      </c>
      <c r="O151" s="384">
        <v>169.29</v>
      </c>
      <c r="P151" s="388">
        <v>188.78</v>
      </c>
      <c r="Q151" s="384">
        <v>58.01</v>
      </c>
      <c r="R151" s="384">
        <v>61.32</v>
      </c>
      <c r="S151" s="384">
        <v>33.68</v>
      </c>
      <c r="T151" s="384">
        <v>33.46</v>
      </c>
      <c r="U151" s="384">
        <v>53.65</v>
      </c>
      <c r="V151" s="393">
        <v>30.87</v>
      </c>
      <c r="W151" s="384">
        <v>39.46</v>
      </c>
      <c r="X151" s="384">
        <v>25.6</v>
      </c>
      <c r="Y151" s="384">
        <v>24</v>
      </c>
      <c r="Z151" s="388">
        <v>63</v>
      </c>
      <c r="AA151" s="313">
        <v>16.8</v>
      </c>
      <c r="AB151" s="313">
        <v>15.19</v>
      </c>
      <c r="AC151" s="313">
        <v>12.8</v>
      </c>
      <c r="AD151" s="313">
        <v>12</v>
      </c>
      <c r="AE151" s="313">
        <v>12</v>
      </c>
      <c r="AF151" s="316" t="s">
        <v>419</v>
      </c>
      <c r="AG151" s="313" t="s">
        <v>419</v>
      </c>
      <c r="AH151" s="313" t="s">
        <v>419</v>
      </c>
      <c r="AI151" s="313" t="s">
        <v>419</v>
      </c>
      <c r="AJ151" s="317" t="s">
        <v>419</v>
      </c>
      <c r="AK151" s="384">
        <v>1021.98</v>
      </c>
      <c r="AL151" s="384">
        <v>1501.66</v>
      </c>
      <c r="AM151" s="384">
        <v>652.87</v>
      </c>
      <c r="AN151" s="384">
        <v>794.42</v>
      </c>
      <c r="AO151" s="384">
        <v>1145.05</v>
      </c>
      <c r="AP151" s="316">
        <v>1316.44</v>
      </c>
      <c r="AQ151" s="313">
        <v>1407.73</v>
      </c>
      <c r="AR151" s="313">
        <v>965.57</v>
      </c>
      <c r="AS151" s="313">
        <v>1721.78</v>
      </c>
      <c r="AT151" s="317">
        <v>1721.78</v>
      </c>
      <c r="AU151" s="384">
        <v>1605.55</v>
      </c>
      <c r="AV151" s="384">
        <v>2264.44</v>
      </c>
      <c r="AW151" s="384">
        <v>872</v>
      </c>
      <c r="AX151" s="384">
        <v>1084</v>
      </c>
      <c r="AY151" s="384">
        <v>2068.23</v>
      </c>
      <c r="AZ151" s="393">
        <v>1174.06</v>
      </c>
      <c r="BA151" s="384">
        <v>1625</v>
      </c>
      <c r="BB151" s="384">
        <v>577.6</v>
      </c>
      <c r="BC151" s="384">
        <v>724</v>
      </c>
      <c r="BD151" s="388">
        <v>1227.93</v>
      </c>
      <c r="BE151" s="384">
        <v>745.6</v>
      </c>
      <c r="BF151" s="384">
        <v>985.88</v>
      </c>
      <c r="BG151" s="384">
        <v>761.6</v>
      </c>
      <c r="BH151" s="384">
        <v>752</v>
      </c>
      <c r="BI151" s="384">
        <v>920.91</v>
      </c>
      <c r="BJ151" s="393">
        <v>793.45</v>
      </c>
      <c r="BK151" s="384">
        <v>914.03</v>
      </c>
      <c r="BL151" s="384">
        <v>493.6</v>
      </c>
      <c r="BM151" s="384">
        <v>590.4</v>
      </c>
      <c r="BN151" s="388">
        <v>588</v>
      </c>
      <c r="BO151" s="384">
        <v>1382.32</v>
      </c>
      <c r="BP151" s="384">
        <v>1812.82</v>
      </c>
      <c r="BQ151" s="384">
        <v>744.81</v>
      </c>
      <c r="BR151" s="384">
        <v>1101.5999999999999</v>
      </c>
      <c r="BS151" s="384">
        <v>1322.07</v>
      </c>
      <c r="BT151" s="393">
        <v>1019.45</v>
      </c>
      <c r="BU151" s="384">
        <v>1138.8800000000001</v>
      </c>
      <c r="BV151" s="384">
        <v>748</v>
      </c>
      <c r="BW151" s="384">
        <v>943.2</v>
      </c>
      <c r="BX151" s="388">
        <v>1009.6</v>
      </c>
    </row>
    <row r="152" spans="1:76" x14ac:dyDescent="0.25">
      <c r="A152" s="387" t="s">
        <v>296</v>
      </c>
      <c r="B152" s="393">
        <v>32.119999999999997</v>
      </c>
      <c r="C152" s="384">
        <v>32.35</v>
      </c>
      <c r="D152" s="384">
        <v>23.6</v>
      </c>
      <c r="E152" s="384">
        <v>32.549999999999997</v>
      </c>
      <c r="F152" s="388">
        <v>31.89</v>
      </c>
      <c r="G152" s="313" t="s">
        <v>419</v>
      </c>
      <c r="H152" s="313" t="s">
        <v>419</v>
      </c>
      <c r="I152" s="313" t="s">
        <v>419</v>
      </c>
      <c r="J152" s="313" t="s">
        <v>419</v>
      </c>
      <c r="K152" s="313" t="s">
        <v>419</v>
      </c>
      <c r="L152" s="393">
        <v>166.55</v>
      </c>
      <c r="M152" s="384">
        <v>196.8</v>
      </c>
      <c r="N152" s="384">
        <v>196.95</v>
      </c>
      <c r="O152" s="384">
        <v>166.58</v>
      </c>
      <c r="P152" s="388">
        <v>183.94</v>
      </c>
      <c r="Q152" s="384">
        <v>62.29</v>
      </c>
      <c r="R152" s="384">
        <v>50.5</v>
      </c>
      <c r="S152" s="384">
        <v>27.4</v>
      </c>
      <c r="T152" s="384">
        <v>44.95</v>
      </c>
      <c r="U152" s="384">
        <v>54.94</v>
      </c>
      <c r="V152" s="393">
        <v>41.94</v>
      </c>
      <c r="W152" s="384">
        <v>44.97</v>
      </c>
      <c r="X152" s="384">
        <v>23.2</v>
      </c>
      <c r="Y152" s="384">
        <v>48.8</v>
      </c>
      <c r="Z152" s="388">
        <v>63</v>
      </c>
      <c r="AA152" s="313" t="s">
        <v>419</v>
      </c>
      <c r="AB152" s="313" t="s">
        <v>419</v>
      </c>
      <c r="AC152" s="313" t="s">
        <v>419</v>
      </c>
      <c r="AD152" s="313" t="s">
        <v>419</v>
      </c>
      <c r="AE152" s="313" t="s">
        <v>419</v>
      </c>
      <c r="AF152" s="316" t="s">
        <v>419</v>
      </c>
      <c r="AG152" s="313" t="s">
        <v>419</v>
      </c>
      <c r="AH152" s="313" t="s">
        <v>419</v>
      </c>
      <c r="AI152" s="313" t="s">
        <v>419</v>
      </c>
      <c r="AJ152" s="317" t="s">
        <v>419</v>
      </c>
      <c r="AK152" s="313" t="s">
        <v>419</v>
      </c>
      <c r="AL152" s="313" t="s">
        <v>419</v>
      </c>
      <c r="AM152" s="313" t="s">
        <v>419</v>
      </c>
      <c r="AN152" s="313" t="s">
        <v>419</v>
      </c>
      <c r="AO152" s="313" t="s">
        <v>419</v>
      </c>
      <c r="AP152" s="316" t="s">
        <v>419</v>
      </c>
      <c r="AQ152" s="313" t="s">
        <v>419</v>
      </c>
      <c r="AR152" s="313" t="s">
        <v>419</v>
      </c>
      <c r="AS152" s="313" t="s">
        <v>419</v>
      </c>
      <c r="AT152" s="317" t="s">
        <v>419</v>
      </c>
      <c r="AU152" s="313">
        <v>1962.48</v>
      </c>
      <c r="AV152" s="313">
        <v>1604.03</v>
      </c>
      <c r="AW152" s="313">
        <v>858.6</v>
      </c>
      <c r="AX152" s="313">
        <v>1159.27</v>
      </c>
      <c r="AY152" s="313">
        <v>1905.16</v>
      </c>
      <c r="AZ152" s="316" t="s">
        <v>419</v>
      </c>
      <c r="BA152" s="313" t="s">
        <v>419</v>
      </c>
      <c r="BB152" s="313" t="s">
        <v>419</v>
      </c>
      <c r="BC152" s="313" t="s">
        <v>419</v>
      </c>
      <c r="BD152" s="317" t="s">
        <v>419</v>
      </c>
      <c r="BE152" s="313" t="s">
        <v>419</v>
      </c>
      <c r="BF152" s="313" t="s">
        <v>419</v>
      </c>
      <c r="BG152" s="313" t="s">
        <v>419</v>
      </c>
      <c r="BH152" s="313" t="s">
        <v>419</v>
      </c>
      <c r="BI152" s="313" t="s">
        <v>419</v>
      </c>
      <c r="BJ152" s="316" t="s">
        <v>419</v>
      </c>
      <c r="BK152" s="313" t="s">
        <v>419</v>
      </c>
      <c r="BL152" s="313" t="s">
        <v>419</v>
      </c>
      <c r="BM152" s="313" t="s">
        <v>419</v>
      </c>
      <c r="BN152" s="317" t="s">
        <v>419</v>
      </c>
      <c r="BO152" s="313" t="s">
        <v>419</v>
      </c>
      <c r="BP152" s="313" t="s">
        <v>419</v>
      </c>
      <c r="BQ152" s="313" t="s">
        <v>419</v>
      </c>
      <c r="BR152" s="313" t="s">
        <v>419</v>
      </c>
      <c r="BS152" s="313" t="s">
        <v>419</v>
      </c>
      <c r="BT152" s="316" t="s">
        <v>419</v>
      </c>
      <c r="BU152" s="313" t="s">
        <v>419</v>
      </c>
      <c r="BV152" s="313" t="s">
        <v>419</v>
      </c>
      <c r="BW152" s="313" t="s">
        <v>419</v>
      </c>
      <c r="BX152" s="317" t="s">
        <v>419</v>
      </c>
    </row>
    <row r="153" spans="1:76" x14ac:dyDescent="0.25">
      <c r="A153" s="387" t="s">
        <v>297</v>
      </c>
      <c r="B153" s="393">
        <v>40.31</v>
      </c>
      <c r="C153" s="384">
        <v>43.54</v>
      </c>
      <c r="D153" s="384">
        <v>24.76</v>
      </c>
      <c r="E153" s="384">
        <v>26.44</v>
      </c>
      <c r="F153" s="388">
        <v>29.82</v>
      </c>
      <c r="G153" s="313" t="s">
        <v>419</v>
      </c>
      <c r="H153" s="313" t="s">
        <v>419</v>
      </c>
      <c r="I153" s="313" t="s">
        <v>419</v>
      </c>
      <c r="J153" s="313" t="s">
        <v>419</v>
      </c>
      <c r="K153" s="313" t="s">
        <v>419</v>
      </c>
      <c r="L153" s="393">
        <v>155.16999999999999</v>
      </c>
      <c r="M153" s="384">
        <v>143.88</v>
      </c>
      <c r="N153" s="384">
        <v>182.65</v>
      </c>
      <c r="O153" s="384">
        <v>158.69999999999999</v>
      </c>
      <c r="P153" s="388">
        <v>164.33</v>
      </c>
      <c r="Q153" s="384">
        <v>57.19</v>
      </c>
      <c r="R153" s="384">
        <v>62.94</v>
      </c>
      <c r="S153" s="384">
        <v>21.6</v>
      </c>
      <c r="T153" s="384">
        <v>37.520000000000003</v>
      </c>
      <c r="U153" s="384">
        <v>50.13</v>
      </c>
      <c r="V153" s="393">
        <v>50</v>
      </c>
      <c r="W153" s="384">
        <v>48.44</v>
      </c>
      <c r="X153" s="384">
        <v>36</v>
      </c>
      <c r="Y153" s="384">
        <v>32.799999999999997</v>
      </c>
      <c r="Z153" s="388">
        <v>41.64</v>
      </c>
      <c r="AA153" s="384">
        <v>21.6</v>
      </c>
      <c r="AB153" s="384">
        <v>20.58</v>
      </c>
      <c r="AC153" s="384">
        <v>12.8</v>
      </c>
      <c r="AD153" s="384">
        <v>14.92</v>
      </c>
      <c r="AE153" s="384">
        <v>14.09</v>
      </c>
      <c r="AF153" s="393">
        <v>49</v>
      </c>
      <c r="AG153" s="384">
        <v>31</v>
      </c>
      <c r="AH153" s="384">
        <v>28</v>
      </c>
      <c r="AI153" s="384">
        <v>26</v>
      </c>
      <c r="AJ153" s="388">
        <v>25.23</v>
      </c>
      <c r="AK153" s="384">
        <v>1233.1099999999999</v>
      </c>
      <c r="AL153" s="384">
        <v>1568.2</v>
      </c>
      <c r="AM153" s="384">
        <v>910.92</v>
      </c>
      <c r="AN153" s="384">
        <v>981.59</v>
      </c>
      <c r="AO153" s="384">
        <v>1223.8499999999999</v>
      </c>
      <c r="AP153" s="316" t="s">
        <v>419</v>
      </c>
      <c r="AQ153" s="313" t="s">
        <v>419</v>
      </c>
      <c r="AR153" s="313" t="s">
        <v>419</v>
      </c>
      <c r="AS153" s="313" t="s">
        <v>419</v>
      </c>
      <c r="AT153" s="317" t="s">
        <v>419</v>
      </c>
      <c r="AU153" s="384">
        <v>2395.92</v>
      </c>
      <c r="AV153" s="384">
        <v>2841.63</v>
      </c>
      <c r="AW153" s="384">
        <v>1309.5999999999999</v>
      </c>
      <c r="AX153" s="384">
        <v>1668.61</v>
      </c>
      <c r="AY153" s="384">
        <v>1830.98</v>
      </c>
      <c r="AZ153" s="393">
        <v>1124.6099999999999</v>
      </c>
      <c r="BA153" s="384">
        <v>1625.9</v>
      </c>
      <c r="BB153" s="384">
        <v>959.2</v>
      </c>
      <c r="BC153" s="384">
        <v>968</v>
      </c>
      <c r="BD153" s="388">
        <v>1176.69</v>
      </c>
      <c r="BE153" s="384">
        <v>670.84</v>
      </c>
      <c r="BF153" s="384">
        <v>852.3</v>
      </c>
      <c r="BG153" s="384">
        <v>528.47</v>
      </c>
      <c r="BH153" s="384">
        <v>1028.47</v>
      </c>
      <c r="BI153" s="384">
        <v>1076.96</v>
      </c>
      <c r="BJ153" s="393">
        <v>712.28</v>
      </c>
      <c r="BK153" s="384">
        <v>686.83</v>
      </c>
      <c r="BL153" s="384">
        <v>433.6</v>
      </c>
      <c r="BM153" s="384">
        <v>522.4</v>
      </c>
      <c r="BN153" s="388">
        <v>527.20000000000005</v>
      </c>
      <c r="BO153" s="384">
        <v>1094.4000000000001</v>
      </c>
      <c r="BP153" s="384">
        <v>1585.5</v>
      </c>
      <c r="BQ153" s="384">
        <v>1094.4000000000001</v>
      </c>
      <c r="BR153" s="384">
        <v>1240</v>
      </c>
      <c r="BS153" s="384">
        <v>1760.56</v>
      </c>
      <c r="BT153" s="316">
        <v>1226.4000000000001</v>
      </c>
      <c r="BU153" s="313">
        <v>1814.82</v>
      </c>
      <c r="BV153" s="313">
        <v>1226.4000000000001</v>
      </c>
      <c r="BW153" s="313">
        <v>1191.2</v>
      </c>
      <c r="BX153" s="317">
        <v>1543.23</v>
      </c>
    </row>
    <row r="154" spans="1:76" x14ac:dyDescent="0.25">
      <c r="A154" s="387" t="s">
        <v>298</v>
      </c>
      <c r="B154" s="393">
        <v>40.98</v>
      </c>
      <c r="C154" s="384">
        <v>40.22</v>
      </c>
      <c r="D154" s="384">
        <v>26.32</v>
      </c>
      <c r="E154" s="384">
        <v>34.840000000000003</v>
      </c>
      <c r="F154" s="388">
        <v>37.43</v>
      </c>
      <c r="G154" s="313" t="s">
        <v>419</v>
      </c>
      <c r="H154" s="313" t="s">
        <v>419</v>
      </c>
      <c r="I154" s="313" t="s">
        <v>419</v>
      </c>
      <c r="J154" s="313" t="s">
        <v>419</v>
      </c>
      <c r="K154" s="313" t="s">
        <v>419</v>
      </c>
      <c r="L154" s="393">
        <v>204.51</v>
      </c>
      <c r="M154" s="384">
        <v>197.93</v>
      </c>
      <c r="N154" s="384">
        <v>203.88</v>
      </c>
      <c r="O154" s="384">
        <v>180.38</v>
      </c>
      <c r="P154" s="388">
        <v>178.12</v>
      </c>
      <c r="Q154" s="384">
        <v>43.75</v>
      </c>
      <c r="R154" s="384">
        <v>50.95</v>
      </c>
      <c r="S154" s="384">
        <v>26.4</v>
      </c>
      <c r="T154" s="384">
        <v>48.54</v>
      </c>
      <c r="U154" s="384">
        <v>41.48</v>
      </c>
      <c r="V154" s="393">
        <v>45.75</v>
      </c>
      <c r="W154" s="384">
        <v>32.67</v>
      </c>
      <c r="X154" s="384">
        <v>28.8</v>
      </c>
      <c r="Y154" s="384">
        <v>30.4</v>
      </c>
      <c r="Z154" s="388">
        <v>27.2</v>
      </c>
      <c r="AA154" s="313">
        <v>16.8</v>
      </c>
      <c r="AB154" s="313">
        <v>15.55</v>
      </c>
      <c r="AC154" s="313">
        <v>12.8</v>
      </c>
      <c r="AD154" s="313">
        <v>12.8</v>
      </c>
      <c r="AE154" s="313">
        <v>12.8</v>
      </c>
      <c r="AF154" s="316">
        <v>49</v>
      </c>
      <c r="AG154" s="313">
        <v>31</v>
      </c>
      <c r="AH154" s="313">
        <v>28</v>
      </c>
      <c r="AI154" s="313">
        <v>26</v>
      </c>
      <c r="AJ154" s="317">
        <v>22.4</v>
      </c>
      <c r="AK154" s="384">
        <v>1370.34</v>
      </c>
      <c r="AL154" s="384">
        <v>1746.73</v>
      </c>
      <c r="AM154" s="384">
        <v>837.6</v>
      </c>
      <c r="AN154" s="384">
        <v>1077.8900000000001</v>
      </c>
      <c r="AO154" s="384">
        <v>1498.06</v>
      </c>
      <c r="AP154" s="316">
        <v>1350.96</v>
      </c>
      <c r="AQ154" s="313">
        <v>1407.73</v>
      </c>
      <c r="AR154" s="313">
        <v>965.57</v>
      </c>
      <c r="AS154" s="313">
        <v>1721.78</v>
      </c>
      <c r="AT154" s="317">
        <v>1721.78</v>
      </c>
      <c r="AU154" s="384">
        <v>2092.8000000000002</v>
      </c>
      <c r="AV154" s="384">
        <v>1829.91</v>
      </c>
      <c r="AW154" s="384">
        <v>1384</v>
      </c>
      <c r="AX154" s="384">
        <v>2176.1999999999998</v>
      </c>
      <c r="AY154" s="384">
        <v>2579.2600000000002</v>
      </c>
      <c r="AZ154" s="393">
        <v>1755.77</v>
      </c>
      <c r="BA154" s="384">
        <v>2213.27</v>
      </c>
      <c r="BB154" s="384">
        <v>1125.5999999999999</v>
      </c>
      <c r="BC154" s="384">
        <v>1429.39</v>
      </c>
      <c r="BD154" s="388">
        <v>1455.69</v>
      </c>
      <c r="BE154" s="384">
        <v>1137.8599999999999</v>
      </c>
      <c r="BF154" s="384">
        <v>813.87</v>
      </c>
      <c r="BG154" s="384">
        <v>889.85</v>
      </c>
      <c r="BH154" s="384">
        <v>1023.53</v>
      </c>
      <c r="BI154" s="384">
        <v>1031</v>
      </c>
      <c r="BJ154" s="393">
        <v>559.20000000000005</v>
      </c>
      <c r="BK154" s="384">
        <v>686.83</v>
      </c>
      <c r="BL154" s="384">
        <v>559.20000000000005</v>
      </c>
      <c r="BM154" s="384">
        <v>559.20000000000005</v>
      </c>
      <c r="BN154" s="388">
        <v>559.20000000000005</v>
      </c>
      <c r="BO154" s="313">
        <v>1197.5999999999999</v>
      </c>
      <c r="BP154" s="313">
        <v>1683.37</v>
      </c>
      <c r="BQ154" s="313">
        <v>1162.4000000000001</v>
      </c>
      <c r="BR154" s="313">
        <v>1993.32</v>
      </c>
      <c r="BS154" s="313">
        <v>1402.35</v>
      </c>
      <c r="BT154" s="316">
        <v>1332</v>
      </c>
      <c r="BU154" s="313">
        <v>1814.82</v>
      </c>
      <c r="BV154" s="313">
        <v>1314.4</v>
      </c>
      <c r="BW154" s="313">
        <v>1075.2</v>
      </c>
      <c r="BX154" s="317">
        <v>1283.96</v>
      </c>
    </row>
    <row r="155" spans="1:76" x14ac:dyDescent="0.25">
      <c r="A155" s="387" t="s">
        <v>299</v>
      </c>
      <c r="B155" s="393">
        <v>39.86</v>
      </c>
      <c r="C155" s="384">
        <v>25.69</v>
      </c>
      <c r="D155" s="384">
        <v>20.399999999999999</v>
      </c>
      <c r="E155" s="384">
        <v>28.47</v>
      </c>
      <c r="F155" s="388">
        <v>32.99</v>
      </c>
      <c r="G155" s="313">
        <v>33.25</v>
      </c>
      <c r="H155" s="313">
        <v>22.8</v>
      </c>
      <c r="I155" s="313">
        <v>33.659999999999997</v>
      </c>
      <c r="J155" s="313">
        <v>27.2</v>
      </c>
      <c r="K155" s="313">
        <v>34</v>
      </c>
      <c r="L155" s="393">
        <v>124.76</v>
      </c>
      <c r="M155" s="384">
        <v>99.44</v>
      </c>
      <c r="N155" s="384">
        <v>70.400000000000006</v>
      </c>
      <c r="O155" s="384">
        <v>153.35</v>
      </c>
      <c r="P155" s="388">
        <v>145.83000000000001</v>
      </c>
      <c r="Q155" s="384">
        <v>53.98</v>
      </c>
      <c r="R155" s="384">
        <v>25.52</v>
      </c>
      <c r="S155" s="384">
        <v>18.84</v>
      </c>
      <c r="T155" s="384">
        <v>34.89</v>
      </c>
      <c r="U155" s="384">
        <v>45</v>
      </c>
      <c r="V155" s="393">
        <v>42.5</v>
      </c>
      <c r="W155" s="384">
        <v>55.77</v>
      </c>
      <c r="X155" s="384">
        <v>24.8</v>
      </c>
      <c r="Y155" s="384">
        <v>26.66</v>
      </c>
      <c r="Z155" s="388">
        <v>63</v>
      </c>
      <c r="AA155" s="313">
        <v>18.09</v>
      </c>
      <c r="AB155" s="313">
        <v>13.1</v>
      </c>
      <c r="AC155" s="313">
        <v>9.6</v>
      </c>
      <c r="AD155" s="313">
        <v>17.989999999999998</v>
      </c>
      <c r="AE155" s="313">
        <v>9.6</v>
      </c>
      <c r="AF155" s="316" t="s">
        <v>419</v>
      </c>
      <c r="AG155" s="313" t="s">
        <v>419</v>
      </c>
      <c r="AH155" s="313" t="s">
        <v>419</v>
      </c>
      <c r="AI155" s="313" t="s">
        <v>419</v>
      </c>
      <c r="AJ155" s="317" t="s">
        <v>419</v>
      </c>
      <c r="AK155" s="384">
        <v>1196</v>
      </c>
      <c r="AL155" s="384">
        <v>1603.73</v>
      </c>
      <c r="AM155" s="384">
        <v>927.2</v>
      </c>
      <c r="AN155" s="384">
        <v>1077.8900000000001</v>
      </c>
      <c r="AO155" s="384">
        <v>1072.0999999999999</v>
      </c>
      <c r="AP155" s="393">
        <v>1535.15</v>
      </c>
      <c r="AQ155" s="384">
        <v>1517.02</v>
      </c>
      <c r="AR155" s="384">
        <v>1089.5999999999999</v>
      </c>
      <c r="AS155" s="384">
        <v>1670.34</v>
      </c>
      <c r="AT155" s="388">
        <v>1670.34</v>
      </c>
      <c r="AU155" s="384">
        <v>2405.2800000000002</v>
      </c>
      <c r="AV155" s="384">
        <v>1080.79</v>
      </c>
      <c r="AW155" s="384">
        <v>804.8</v>
      </c>
      <c r="AX155" s="384">
        <v>1159.27</v>
      </c>
      <c r="AY155" s="384">
        <v>1399.22</v>
      </c>
      <c r="AZ155" s="393">
        <v>1029.5</v>
      </c>
      <c r="BA155" s="384">
        <v>1547.31</v>
      </c>
      <c r="BB155" s="384">
        <v>675.2</v>
      </c>
      <c r="BC155" s="384">
        <v>950.98</v>
      </c>
      <c r="BD155" s="388">
        <v>1382.05</v>
      </c>
      <c r="BE155" s="384">
        <v>720.79</v>
      </c>
      <c r="BF155" s="384">
        <v>717.48</v>
      </c>
      <c r="BG155" s="384">
        <v>544.79999999999995</v>
      </c>
      <c r="BH155" s="384">
        <v>652.5</v>
      </c>
      <c r="BI155" s="384">
        <v>842.67</v>
      </c>
      <c r="BJ155" s="393" t="s">
        <v>419</v>
      </c>
      <c r="BK155" s="384" t="s">
        <v>419</v>
      </c>
      <c r="BL155" s="384" t="s">
        <v>419</v>
      </c>
      <c r="BM155" s="384" t="s">
        <v>419</v>
      </c>
      <c r="BN155" s="388" t="s">
        <v>419</v>
      </c>
      <c r="BO155" s="313">
        <v>610.98</v>
      </c>
      <c r="BP155" s="313">
        <v>1666.14</v>
      </c>
      <c r="BQ155" s="313">
        <v>665.63</v>
      </c>
      <c r="BR155" s="313">
        <v>822.47</v>
      </c>
      <c r="BS155" s="313">
        <v>1745.62</v>
      </c>
      <c r="BT155" s="316" t="s">
        <v>419</v>
      </c>
      <c r="BU155" s="313" t="s">
        <v>419</v>
      </c>
      <c r="BV155" s="313" t="s">
        <v>419</v>
      </c>
      <c r="BW155" s="313" t="s">
        <v>419</v>
      </c>
      <c r="BX155" s="317" t="s">
        <v>419</v>
      </c>
    </row>
    <row r="156" spans="1:76" x14ac:dyDescent="0.25">
      <c r="A156" s="387" t="s">
        <v>300</v>
      </c>
      <c r="B156" s="393">
        <v>50.46</v>
      </c>
      <c r="C156" s="384">
        <v>48.41</v>
      </c>
      <c r="D156" s="384">
        <v>31.12</v>
      </c>
      <c r="E156" s="384">
        <v>30.14</v>
      </c>
      <c r="F156" s="388">
        <v>52.37</v>
      </c>
      <c r="G156" s="313" t="s">
        <v>419</v>
      </c>
      <c r="H156" s="313" t="s">
        <v>419</v>
      </c>
      <c r="I156" s="313" t="s">
        <v>419</v>
      </c>
      <c r="J156" s="313" t="s">
        <v>419</v>
      </c>
      <c r="K156" s="313" t="s">
        <v>419</v>
      </c>
      <c r="L156" s="316" t="s">
        <v>419</v>
      </c>
      <c r="M156" s="313" t="s">
        <v>419</v>
      </c>
      <c r="N156" s="313" t="s">
        <v>419</v>
      </c>
      <c r="O156" s="313" t="s">
        <v>419</v>
      </c>
      <c r="P156" s="317" t="s">
        <v>419</v>
      </c>
      <c r="Q156" s="384">
        <v>56.12</v>
      </c>
      <c r="R156" s="384">
        <v>54.59</v>
      </c>
      <c r="S156" s="384">
        <v>30.52</v>
      </c>
      <c r="T156" s="384">
        <v>30.09</v>
      </c>
      <c r="U156" s="384">
        <v>54.2</v>
      </c>
      <c r="V156" s="393">
        <v>72.27</v>
      </c>
      <c r="W156" s="384">
        <v>61.94</v>
      </c>
      <c r="X156" s="384">
        <v>42.4</v>
      </c>
      <c r="Y156" s="384">
        <v>43.2</v>
      </c>
      <c r="Z156" s="388">
        <v>63</v>
      </c>
      <c r="AA156" s="313" t="s">
        <v>419</v>
      </c>
      <c r="AB156" s="313" t="s">
        <v>419</v>
      </c>
      <c r="AC156" s="313" t="s">
        <v>419</v>
      </c>
      <c r="AD156" s="313" t="s">
        <v>419</v>
      </c>
      <c r="AE156" s="313" t="s">
        <v>419</v>
      </c>
      <c r="AF156" s="402" t="s">
        <v>419</v>
      </c>
      <c r="AG156" s="403" t="s">
        <v>419</v>
      </c>
      <c r="AH156" s="403" t="s">
        <v>419</v>
      </c>
      <c r="AI156" s="403" t="s">
        <v>419</v>
      </c>
      <c r="AJ156" s="404" t="s">
        <v>419</v>
      </c>
      <c r="AK156" s="384">
        <v>1067.7</v>
      </c>
      <c r="AL156" s="384">
        <v>1684.35</v>
      </c>
      <c r="AM156" s="384">
        <v>644.49</v>
      </c>
      <c r="AN156" s="384">
        <v>914.01</v>
      </c>
      <c r="AO156" s="384">
        <v>683.13</v>
      </c>
      <c r="AP156" s="393">
        <v>1316.44</v>
      </c>
      <c r="AQ156" s="384">
        <v>1407.73</v>
      </c>
      <c r="AR156" s="384">
        <v>984.8</v>
      </c>
      <c r="AS156" s="384">
        <v>1721.78</v>
      </c>
      <c r="AT156" s="388">
        <v>1721.78</v>
      </c>
      <c r="AU156" s="384">
        <v>1608.18</v>
      </c>
      <c r="AV156" s="384">
        <v>1725.47</v>
      </c>
      <c r="AW156" s="384">
        <v>802.4</v>
      </c>
      <c r="AX156" s="384">
        <v>1474.66</v>
      </c>
      <c r="AY156" s="384">
        <v>2000.38</v>
      </c>
      <c r="AZ156" s="393">
        <v>1074.06</v>
      </c>
      <c r="BA156" s="384">
        <v>1277.82</v>
      </c>
      <c r="BB156" s="384">
        <v>721.6</v>
      </c>
      <c r="BC156" s="384">
        <v>976.74</v>
      </c>
      <c r="BD156" s="388">
        <v>810.76</v>
      </c>
      <c r="BE156" s="384">
        <v>616</v>
      </c>
      <c r="BF156" s="384">
        <v>871.5</v>
      </c>
      <c r="BG156" s="384">
        <v>616</v>
      </c>
      <c r="BH156" s="384">
        <v>652.5</v>
      </c>
      <c r="BI156" s="384">
        <v>920.91</v>
      </c>
      <c r="BJ156" s="393">
        <v>793.45</v>
      </c>
      <c r="BK156" s="384">
        <v>755.15</v>
      </c>
      <c r="BL156" s="384">
        <v>444</v>
      </c>
      <c r="BM156" s="384">
        <v>444</v>
      </c>
      <c r="BN156" s="388">
        <v>510.08</v>
      </c>
      <c r="BO156" s="384">
        <v>1333.73</v>
      </c>
      <c r="BP156" s="384">
        <v>1645.23</v>
      </c>
      <c r="BQ156" s="384">
        <v>739.2</v>
      </c>
      <c r="BR156" s="384">
        <v>1113.3800000000001</v>
      </c>
      <c r="BS156" s="384">
        <v>1513.81</v>
      </c>
      <c r="BT156" s="316" t="s">
        <v>419</v>
      </c>
      <c r="BU156" s="313" t="s">
        <v>419</v>
      </c>
      <c r="BV156" s="313" t="s">
        <v>419</v>
      </c>
      <c r="BW156" s="313" t="s">
        <v>419</v>
      </c>
      <c r="BX156" s="317" t="s">
        <v>419</v>
      </c>
    </row>
    <row r="157" spans="1:76" x14ac:dyDescent="0.25">
      <c r="A157" s="387" t="s">
        <v>301</v>
      </c>
      <c r="B157" s="393">
        <v>76.38</v>
      </c>
      <c r="C157" s="384">
        <v>91.21</v>
      </c>
      <c r="D157" s="384">
        <v>70.38</v>
      </c>
      <c r="E157" s="384">
        <v>88.49</v>
      </c>
      <c r="F157" s="388">
        <v>76.87</v>
      </c>
      <c r="G157" s="313" t="s">
        <v>419</v>
      </c>
      <c r="H157" s="313" t="s">
        <v>419</v>
      </c>
      <c r="I157" s="313" t="s">
        <v>419</v>
      </c>
      <c r="J157" s="313" t="s">
        <v>419</v>
      </c>
      <c r="K157" s="313" t="s">
        <v>419</v>
      </c>
      <c r="L157" s="316" t="s">
        <v>419</v>
      </c>
      <c r="M157" s="313" t="s">
        <v>419</v>
      </c>
      <c r="N157" s="313" t="s">
        <v>419</v>
      </c>
      <c r="O157" s="313" t="s">
        <v>419</v>
      </c>
      <c r="P157" s="317" t="s">
        <v>419</v>
      </c>
      <c r="Q157" s="384">
        <v>72.290000000000006</v>
      </c>
      <c r="R157" s="384">
        <v>72.5</v>
      </c>
      <c r="S157" s="384">
        <v>63.33</v>
      </c>
      <c r="T157" s="384">
        <v>68.489999999999995</v>
      </c>
      <c r="U157" s="384">
        <v>57.42</v>
      </c>
      <c r="V157" s="393" t="s">
        <v>419</v>
      </c>
      <c r="W157" s="384" t="s">
        <v>419</v>
      </c>
      <c r="X157" s="384" t="s">
        <v>419</v>
      </c>
      <c r="Y157" s="384" t="s">
        <v>419</v>
      </c>
      <c r="Z157" s="388" t="s">
        <v>419</v>
      </c>
      <c r="AA157" s="313" t="s">
        <v>419</v>
      </c>
      <c r="AB157" s="313" t="s">
        <v>419</v>
      </c>
      <c r="AC157" s="313" t="s">
        <v>419</v>
      </c>
      <c r="AD157" s="313" t="s">
        <v>419</v>
      </c>
      <c r="AE157" s="313" t="s">
        <v>419</v>
      </c>
      <c r="AF157" s="402" t="s">
        <v>419</v>
      </c>
      <c r="AG157" s="403" t="s">
        <v>419</v>
      </c>
      <c r="AH157" s="403" t="s">
        <v>419</v>
      </c>
      <c r="AI157" s="403" t="s">
        <v>419</v>
      </c>
      <c r="AJ157" s="404" t="s">
        <v>419</v>
      </c>
      <c r="AK157" s="384">
        <v>1434.03</v>
      </c>
      <c r="AL157" s="384">
        <v>2529.0300000000002</v>
      </c>
      <c r="AM157" s="384">
        <v>1464.6</v>
      </c>
      <c r="AN157" s="384">
        <v>1761.11</v>
      </c>
      <c r="AO157" s="384">
        <v>1549.33</v>
      </c>
      <c r="AP157" s="316" t="s">
        <v>419</v>
      </c>
      <c r="AQ157" s="313" t="s">
        <v>419</v>
      </c>
      <c r="AR157" s="313" t="s">
        <v>419</v>
      </c>
      <c r="AS157" s="313" t="s">
        <v>419</v>
      </c>
      <c r="AT157" s="317" t="s">
        <v>419</v>
      </c>
      <c r="AU157" s="384">
        <v>2095.2399999999998</v>
      </c>
      <c r="AV157" s="384">
        <v>2330</v>
      </c>
      <c r="AW157" s="384">
        <v>1694.4</v>
      </c>
      <c r="AX157" s="384">
        <v>1711.2</v>
      </c>
      <c r="AY157" s="384">
        <v>1983.73</v>
      </c>
      <c r="AZ157" s="393">
        <v>1372.8</v>
      </c>
      <c r="BA157" s="384">
        <v>1473.34</v>
      </c>
      <c r="BB157" s="384">
        <v>1372.8</v>
      </c>
      <c r="BC157" s="384">
        <v>1186.4000000000001</v>
      </c>
      <c r="BD157" s="388">
        <v>1186.4000000000001</v>
      </c>
      <c r="BE157" s="313" t="s">
        <v>419</v>
      </c>
      <c r="BF157" s="313" t="s">
        <v>419</v>
      </c>
      <c r="BG157" s="313" t="s">
        <v>419</v>
      </c>
      <c r="BH157" s="313" t="s">
        <v>419</v>
      </c>
      <c r="BI157" s="313" t="s">
        <v>419</v>
      </c>
      <c r="BJ157" s="393" t="s">
        <v>419</v>
      </c>
      <c r="BK157" s="384" t="s">
        <v>419</v>
      </c>
      <c r="BL157" s="384" t="s">
        <v>419</v>
      </c>
      <c r="BM157" s="384" t="s">
        <v>419</v>
      </c>
      <c r="BN157" s="388" t="s">
        <v>419</v>
      </c>
      <c r="BO157" s="313" t="s">
        <v>419</v>
      </c>
      <c r="BP157" s="313" t="s">
        <v>419</v>
      </c>
      <c r="BQ157" s="313" t="s">
        <v>419</v>
      </c>
      <c r="BR157" s="313" t="s">
        <v>419</v>
      </c>
      <c r="BS157" s="313" t="s">
        <v>419</v>
      </c>
      <c r="BT157" s="316" t="s">
        <v>419</v>
      </c>
      <c r="BU157" s="313" t="s">
        <v>419</v>
      </c>
      <c r="BV157" s="313" t="s">
        <v>419</v>
      </c>
      <c r="BW157" s="313" t="s">
        <v>419</v>
      </c>
      <c r="BX157" s="317" t="s">
        <v>419</v>
      </c>
    </row>
    <row r="158" spans="1:76" x14ac:dyDescent="0.25">
      <c r="A158" s="387" t="s">
        <v>302</v>
      </c>
      <c r="B158" s="393">
        <v>78.790000000000006</v>
      </c>
      <c r="C158" s="384">
        <v>76.64</v>
      </c>
      <c r="D158" s="384">
        <v>51.72</v>
      </c>
      <c r="E158" s="384">
        <v>62.62</v>
      </c>
      <c r="F158" s="388">
        <v>84.1</v>
      </c>
      <c r="G158" s="313" t="s">
        <v>419</v>
      </c>
      <c r="H158" s="313" t="s">
        <v>419</v>
      </c>
      <c r="I158" s="313" t="s">
        <v>419</v>
      </c>
      <c r="J158" s="313" t="s">
        <v>419</v>
      </c>
      <c r="K158" s="313" t="s">
        <v>419</v>
      </c>
      <c r="L158" s="393">
        <v>155.16999999999999</v>
      </c>
      <c r="M158" s="384">
        <v>164.04</v>
      </c>
      <c r="N158" s="384">
        <v>162.51</v>
      </c>
      <c r="O158" s="384">
        <v>169.78</v>
      </c>
      <c r="P158" s="388">
        <v>188.78</v>
      </c>
      <c r="Q158" s="384">
        <v>81.99</v>
      </c>
      <c r="R158" s="384">
        <v>79.84</v>
      </c>
      <c r="S158" s="384">
        <v>54.8</v>
      </c>
      <c r="T158" s="384">
        <v>70.2</v>
      </c>
      <c r="U158" s="384">
        <v>90.13</v>
      </c>
      <c r="V158" s="393">
        <v>85.56</v>
      </c>
      <c r="W158" s="384">
        <v>56.5</v>
      </c>
      <c r="X158" s="384">
        <v>29.45</v>
      </c>
      <c r="Y158" s="384">
        <v>26.66</v>
      </c>
      <c r="Z158" s="388">
        <v>63</v>
      </c>
      <c r="AA158" s="313" t="s">
        <v>419</v>
      </c>
      <c r="AB158" s="313" t="s">
        <v>419</v>
      </c>
      <c r="AC158" s="313" t="s">
        <v>419</v>
      </c>
      <c r="AD158" s="313" t="s">
        <v>419</v>
      </c>
      <c r="AE158" s="313" t="s">
        <v>419</v>
      </c>
      <c r="AF158" s="402" t="s">
        <v>419</v>
      </c>
      <c r="AG158" s="403" t="s">
        <v>419</v>
      </c>
      <c r="AH158" s="403" t="s">
        <v>419</v>
      </c>
      <c r="AI158" s="403" t="s">
        <v>419</v>
      </c>
      <c r="AJ158" s="404" t="s">
        <v>419</v>
      </c>
      <c r="AK158" s="313">
        <v>1163.06</v>
      </c>
      <c r="AL158" s="313">
        <v>1560.67</v>
      </c>
      <c r="AM158" s="313">
        <v>946</v>
      </c>
      <c r="AN158" s="313">
        <v>946</v>
      </c>
      <c r="AO158" s="313">
        <v>1072.0999999999999</v>
      </c>
      <c r="AP158" s="316" t="s">
        <v>419</v>
      </c>
      <c r="AQ158" s="313" t="s">
        <v>419</v>
      </c>
      <c r="AR158" s="313" t="s">
        <v>419</v>
      </c>
      <c r="AS158" s="313" t="s">
        <v>419</v>
      </c>
      <c r="AT158" s="317" t="s">
        <v>419</v>
      </c>
      <c r="AU158" s="384">
        <v>1432</v>
      </c>
      <c r="AV158" s="384">
        <v>2469.77</v>
      </c>
      <c r="AW158" s="384">
        <v>1451.2</v>
      </c>
      <c r="AX158" s="384">
        <v>2251.6</v>
      </c>
      <c r="AY158" s="384">
        <v>2613.02</v>
      </c>
      <c r="AZ158" s="393" t="s">
        <v>419</v>
      </c>
      <c r="BA158" s="384" t="s">
        <v>419</v>
      </c>
      <c r="BB158" s="384" t="s">
        <v>419</v>
      </c>
      <c r="BC158" s="384" t="s">
        <v>419</v>
      </c>
      <c r="BD158" s="388" t="s">
        <v>419</v>
      </c>
      <c r="BE158" s="313" t="s">
        <v>419</v>
      </c>
      <c r="BF158" s="313" t="s">
        <v>419</v>
      </c>
      <c r="BG158" s="313" t="s">
        <v>419</v>
      </c>
      <c r="BH158" s="313" t="s">
        <v>419</v>
      </c>
      <c r="BI158" s="313" t="s">
        <v>419</v>
      </c>
      <c r="BJ158" s="316" t="s">
        <v>419</v>
      </c>
      <c r="BK158" s="313" t="s">
        <v>419</v>
      </c>
      <c r="BL158" s="313" t="s">
        <v>419</v>
      </c>
      <c r="BM158" s="313" t="s">
        <v>419</v>
      </c>
      <c r="BN158" s="317" t="s">
        <v>419</v>
      </c>
      <c r="BO158" s="313" t="s">
        <v>419</v>
      </c>
      <c r="BP158" s="313" t="s">
        <v>419</v>
      </c>
      <c r="BQ158" s="313" t="s">
        <v>419</v>
      </c>
      <c r="BR158" s="313" t="s">
        <v>419</v>
      </c>
      <c r="BS158" s="313" t="s">
        <v>419</v>
      </c>
      <c r="BT158" s="393">
        <v>966.7</v>
      </c>
      <c r="BU158" s="384">
        <v>1244.02</v>
      </c>
      <c r="BV158" s="384">
        <v>917.6</v>
      </c>
      <c r="BW158" s="384">
        <v>917.6</v>
      </c>
      <c r="BX158" s="388">
        <v>1140.67</v>
      </c>
    </row>
    <row r="159" spans="1:76" x14ac:dyDescent="0.25">
      <c r="A159" s="387" t="s">
        <v>303</v>
      </c>
      <c r="B159" s="393">
        <v>43.13</v>
      </c>
      <c r="C159" s="384">
        <v>27.63</v>
      </c>
      <c r="D159" s="384">
        <v>22.8</v>
      </c>
      <c r="E159" s="384">
        <v>21.9</v>
      </c>
      <c r="F159" s="388">
        <v>25.02</v>
      </c>
      <c r="G159" s="313" t="s">
        <v>419</v>
      </c>
      <c r="H159" s="313" t="s">
        <v>419</v>
      </c>
      <c r="I159" s="313" t="s">
        <v>419</v>
      </c>
      <c r="J159" s="313" t="s">
        <v>419</v>
      </c>
      <c r="K159" s="313" t="s">
        <v>419</v>
      </c>
      <c r="L159" s="393">
        <v>155.16999999999999</v>
      </c>
      <c r="M159" s="384">
        <v>100.18</v>
      </c>
      <c r="N159" s="384">
        <v>182.65</v>
      </c>
      <c r="O159" s="384">
        <v>148.97</v>
      </c>
      <c r="P159" s="388">
        <v>187.79</v>
      </c>
      <c r="Q159" s="384">
        <v>42.79</v>
      </c>
      <c r="R159" s="384">
        <v>52.98</v>
      </c>
      <c r="S159" s="384">
        <v>23.52</v>
      </c>
      <c r="T159" s="384">
        <v>27.04</v>
      </c>
      <c r="U159" s="384">
        <v>38.94</v>
      </c>
      <c r="V159" s="393">
        <v>49.67</v>
      </c>
      <c r="W159" s="384">
        <v>40.880000000000003</v>
      </c>
      <c r="X159" s="384">
        <v>28</v>
      </c>
      <c r="Y159" s="384">
        <v>28</v>
      </c>
      <c r="Z159" s="388">
        <v>36.909999999999997</v>
      </c>
      <c r="AA159" s="313" t="s">
        <v>419</v>
      </c>
      <c r="AB159" s="313" t="s">
        <v>419</v>
      </c>
      <c r="AC159" s="313" t="s">
        <v>419</v>
      </c>
      <c r="AD159" s="313" t="s">
        <v>419</v>
      </c>
      <c r="AE159" s="313" t="s">
        <v>419</v>
      </c>
      <c r="AF159" s="402" t="s">
        <v>419</v>
      </c>
      <c r="AG159" s="403" t="s">
        <v>419</v>
      </c>
      <c r="AH159" s="403" t="s">
        <v>419</v>
      </c>
      <c r="AI159" s="403" t="s">
        <v>419</v>
      </c>
      <c r="AJ159" s="404" t="s">
        <v>419</v>
      </c>
      <c r="AK159" s="384" t="s">
        <v>419</v>
      </c>
      <c r="AL159" s="384" t="s">
        <v>419</v>
      </c>
      <c r="AM159" s="384" t="s">
        <v>419</v>
      </c>
      <c r="AN159" s="384" t="s">
        <v>419</v>
      </c>
      <c r="AO159" s="384" t="s">
        <v>419</v>
      </c>
      <c r="AP159" s="316" t="s">
        <v>419</v>
      </c>
      <c r="AQ159" s="313" t="s">
        <v>419</v>
      </c>
      <c r="AR159" s="313" t="s">
        <v>419</v>
      </c>
      <c r="AS159" s="313" t="s">
        <v>419</v>
      </c>
      <c r="AT159" s="317" t="s">
        <v>419</v>
      </c>
      <c r="AU159" s="384">
        <v>1543.95</v>
      </c>
      <c r="AV159" s="384">
        <v>1432.25</v>
      </c>
      <c r="AW159" s="384">
        <v>1054.4000000000001</v>
      </c>
      <c r="AX159" s="384">
        <v>1098.4000000000001</v>
      </c>
      <c r="AY159" s="384">
        <v>1838.36</v>
      </c>
      <c r="AZ159" s="393">
        <v>1325.88</v>
      </c>
      <c r="BA159" s="384">
        <v>1490.72</v>
      </c>
      <c r="BB159" s="384">
        <v>685.6</v>
      </c>
      <c r="BC159" s="384">
        <v>705.6</v>
      </c>
      <c r="BD159" s="388">
        <v>1035</v>
      </c>
      <c r="BE159" s="384" t="s">
        <v>419</v>
      </c>
      <c r="BF159" s="384" t="s">
        <v>419</v>
      </c>
      <c r="BG159" s="384" t="s">
        <v>419</v>
      </c>
      <c r="BH159" s="384" t="s">
        <v>419</v>
      </c>
      <c r="BI159" s="384" t="s">
        <v>419</v>
      </c>
      <c r="BJ159" s="393" t="s">
        <v>419</v>
      </c>
      <c r="BK159" s="384" t="s">
        <v>419</v>
      </c>
      <c r="BL159" s="384" t="s">
        <v>419</v>
      </c>
      <c r="BM159" s="384" t="s">
        <v>419</v>
      </c>
      <c r="BN159" s="388" t="s">
        <v>419</v>
      </c>
      <c r="BO159" s="313" t="s">
        <v>419</v>
      </c>
      <c r="BP159" s="313" t="s">
        <v>419</v>
      </c>
      <c r="BQ159" s="313" t="s">
        <v>419</v>
      </c>
      <c r="BR159" s="313" t="s">
        <v>419</v>
      </c>
      <c r="BS159" s="313" t="s">
        <v>419</v>
      </c>
      <c r="BT159" s="316" t="s">
        <v>419</v>
      </c>
      <c r="BU159" s="313" t="s">
        <v>419</v>
      </c>
      <c r="BV159" s="313" t="s">
        <v>419</v>
      </c>
      <c r="BW159" s="313" t="s">
        <v>419</v>
      </c>
      <c r="BX159" s="317" t="s">
        <v>419</v>
      </c>
    </row>
    <row r="160" spans="1:76" x14ac:dyDescent="0.25">
      <c r="A160" s="387" t="s">
        <v>304</v>
      </c>
      <c r="B160" s="393">
        <v>40.659999999999997</v>
      </c>
      <c r="C160" s="384">
        <v>44.47</v>
      </c>
      <c r="D160" s="384">
        <v>35.04</v>
      </c>
      <c r="E160" s="384">
        <v>34.880000000000003</v>
      </c>
      <c r="F160" s="388">
        <v>35.81</v>
      </c>
      <c r="G160" s="313" t="s">
        <v>419</v>
      </c>
      <c r="H160" s="313" t="s">
        <v>419</v>
      </c>
      <c r="I160" s="313" t="s">
        <v>419</v>
      </c>
      <c r="J160" s="313" t="s">
        <v>419</v>
      </c>
      <c r="K160" s="313" t="s">
        <v>419</v>
      </c>
      <c r="L160" s="316" t="s">
        <v>419</v>
      </c>
      <c r="M160" s="313" t="s">
        <v>419</v>
      </c>
      <c r="N160" s="313" t="s">
        <v>419</v>
      </c>
      <c r="O160" s="313" t="s">
        <v>419</v>
      </c>
      <c r="P160" s="317" t="s">
        <v>419</v>
      </c>
      <c r="Q160" s="384">
        <v>44.12</v>
      </c>
      <c r="R160" s="384">
        <v>56.09</v>
      </c>
      <c r="S160" s="384">
        <v>34.04</v>
      </c>
      <c r="T160" s="384">
        <v>36.67</v>
      </c>
      <c r="U160" s="384">
        <v>43.6</v>
      </c>
      <c r="V160" s="393">
        <v>37.5</v>
      </c>
      <c r="W160" s="384">
        <v>24.8</v>
      </c>
      <c r="X160" s="384">
        <v>33.6</v>
      </c>
      <c r="Y160" s="384">
        <v>34.4</v>
      </c>
      <c r="Z160" s="388">
        <v>63</v>
      </c>
      <c r="AA160" s="313" t="s">
        <v>419</v>
      </c>
      <c r="AB160" s="313" t="s">
        <v>419</v>
      </c>
      <c r="AC160" s="313" t="s">
        <v>419</v>
      </c>
      <c r="AD160" s="313" t="s">
        <v>419</v>
      </c>
      <c r="AE160" s="313" t="s">
        <v>419</v>
      </c>
      <c r="AF160" s="402" t="s">
        <v>419</v>
      </c>
      <c r="AG160" s="403" t="s">
        <v>419</v>
      </c>
      <c r="AH160" s="403" t="s">
        <v>419</v>
      </c>
      <c r="AI160" s="403" t="s">
        <v>419</v>
      </c>
      <c r="AJ160" s="404" t="s">
        <v>419</v>
      </c>
      <c r="AK160" s="384">
        <v>1140</v>
      </c>
      <c r="AL160" s="384">
        <v>1465.62</v>
      </c>
      <c r="AM160" s="384">
        <v>1464.6</v>
      </c>
      <c r="AN160" s="384">
        <v>1043.2</v>
      </c>
      <c r="AO160" s="384">
        <v>928</v>
      </c>
      <c r="AP160" s="316" t="s">
        <v>419</v>
      </c>
      <c r="AQ160" s="313" t="s">
        <v>419</v>
      </c>
      <c r="AR160" s="313" t="s">
        <v>419</v>
      </c>
      <c r="AS160" s="313" t="s">
        <v>419</v>
      </c>
      <c r="AT160" s="317" t="s">
        <v>419</v>
      </c>
      <c r="AU160" s="384">
        <v>1606.52</v>
      </c>
      <c r="AV160" s="384">
        <v>1939.13</v>
      </c>
      <c r="AW160" s="384">
        <v>1023.2</v>
      </c>
      <c r="AX160" s="384">
        <v>1321.47</v>
      </c>
      <c r="AY160" s="384">
        <v>1276.6400000000001</v>
      </c>
      <c r="AZ160" s="393">
        <v>1442.26</v>
      </c>
      <c r="BA160" s="384">
        <v>1333.11</v>
      </c>
      <c r="BB160" s="384">
        <v>882.4</v>
      </c>
      <c r="BC160" s="384">
        <v>929.6</v>
      </c>
      <c r="BD160" s="388">
        <v>872.8</v>
      </c>
      <c r="BE160" s="313" t="s">
        <v>419</v>
      </c>
      <c r="BF160" s="313" t="s">
        <v>419</v>
      </c>
      <c r="BG160" s="313" t="s">
        <v>419</v>
      </c>
      <c r="BH160" s="313" t="s">
        <v>419</v>
      </c>
      <c r="BI160" s="313" t="s">
        <v>419</v>
      </c>
      <c r="BJ160" s="393">
        <v>559.20000000000005</v>
      </c>
      <c r="BK160" s="384">
        <v>759.36</v>
      </c>
      <c r="BL160" s="384">
        <v>426.4</v>
      </c>
      <c r="BM160" s="384">
        <v>426.4</v>
      </c>
      <c r="BN160" s="388">
        <v>426.4</v>
      </c>
      <c r="BO160" s="384">
        <v>845.39</v>
      </c>
      <c r="BP160" s="384">
        <v>1583.95</v>
      </c>
      <c r="BQ160" s="384">
        <v>847.2</v>
      </c>
      <c r="BR160" s="384">
        <v>1129.04</v>
      </c>
      <c r="BS160" s="384">
        <v>881</v>
      </c>
      <c r="BT160" s="393">
        <v>980.9</v>
      </c>
      <c r="BU160" s="384">
        <v>1198.27</v>
      </c>
      <c r="BV160" s="384">
        <v>945.6</v>
      </c>
      <c r="BW160" s="384">
        <v>824.8</v>
      </c>
      <c r="BX160" s="388">
        <v>824.8</v>
      </c>
    </row>
    <row r="161" spans="1:76" x14ac:dyDescent="0.25">
      <c r="A161" s="387" t="s">
        <v>305</v>
      </c>
      <c r="B161" s="393">
        <v>57.08</v>
      </c>
      <c r="C161" s="384">
        <v>51.57</v>
      </c>
      <c r="D161" s="384">
        <v>26.8</v>
      </c>
      <c r="E161" s="384">
        <v>30.62</v>
      </c>
      <c r="F161" s="388">
        <v>64.180000000000007</v>
      </c>
      <c r="G161" s="313" t="s">
        <v>419</v>
      </c>
      <c r="H161" s="313" t="s">
        <v>419</v>
      </c>
      <c r="I161" s="313" t="s">
        <v>419</v>
      </c>
      <c r="J161" s="313" t="s">
        <v>419</v>
      </c>
      <c r="K161" s="313" t="s">
        <v>419</v>
      </c>
      <c r="L161" s="393">
        <v>146.97</v>
      </c>
      <c r="M161" s="384">
        <v>198.3</v>
      </c>
      <c r="N161" s="384">
        <v>195.75</v>
      </c>
      <c r="O161" s="384">
        <v>199.72</v>
      </c>
      <c r="P161" s="388">
        <v>188.78</v>
      </c>
      <c r="Q161" s="384">
        <v>46.97</v>
      </c>
      <c r="R161" s="384">
        <v>52.75</v>
      </c>
      <c r="S161" s="384">
        <v>21.84</v>
      </c>
      <c r="T161" s="384">
        <v>27.63</v>
      </c>
      <c r="U161" s="384">
        <v>70.099999999999994</v>
      </c>
      <c r="V161" s="393">
        <v>48.71</v>
      </c>
      <c r="W161" s="384">
        <v>44.97</v>
      </c>
      <c r="X161" s="384">
        <v>32.799999999999997</v>
      </c>
      <c r="Y161" s="384">
        <v>32.799999999999997</v>
      </c>
      <c r="Z161" s="388">
        <v>63</v>
      </c>
      <c r="AA161" s="384">
        <v>16.05</v>
      </c>
      <c r="AB161" s="384">
        <v>15.55</v>
      </c>
      <c r="AC161" s="384">
        <v>15.2</v>
      </c>
      <c r="AD161" s="384">
        <v>15.2</v>
      </c>
      <c r="AE161" s="384">
        <v>15.2</v>
      </c>
      <c r="AF161" s="402" t="s">
        <v>419</v>
      </c>
      <c r="AG161" s="403" t="s">
        <v>419</v>
      </c>
      <c r="AH161" s="403" t="s">
        <v>419</v>
      </c>
      <c r="AI161" s="403" t="s">
        <v>419</v>
      </c>
      <c r="AJ161" s="404" t="s">
        <v>419</v>
      </c>
      <c r="AK161" s="384">
        <v>926.72</v>
      </c>
      <c r="AL161" s="384">
        <v>1560.67</v>
      </c>
      <c r="AM161" s="384">
        <v>781.6</v>
      </c>
      <c r="AN161" s="384">
        <v>914.01</v>
      </c>
      <c r="AO161" s="384">
        <v>1072.0999999999999</v>
      </c>
      <c r="AP161" s="316">
        <v>1316.44</v>
      </c>
      <c r="AQ161" s="313">
        <v>1407.73</v>
      </c>
      <c r="AR161" s="313">
        <v>965.57</v>
      </c>
      <c r="AS161" s="313">
        <v>1721.78</v>
      </c>
      <c r="AT161" s="317">
        <v>1721.78</v>
      </c>
      <c r="AU161" s="384">
        <v>1774.38</v>
      </c>
      <c r="AV161" s="384">
        <v>1725.47</v>
      </c>
      <c r="AW161" s="384">
        <v>616</v>
      </c>
      <c r="AX161" s="384">
        <v>1769.01</v>
      </c>
      <c r="AY161" s="384">
        <v>2364.7199999999998</v>
      </c>
      <c r="AZ161" s="393">
        <v>1074.06</v>
      </c>
      <c r="BA161" s="384">
        <v>1271.0899999999999</v>
      </c>
      <c r="BB161" s="384">
        <v>499.2</v>
      </c>
      <c r="BC161" s="384">
        <v>976.74</v>
      </c>
      <c r="BD161" s="388">
        <v>923.31</v>
      </c>
      <c r="BE161" s="384" t="s">
        <v>419</v>
      </c>
      <c r="BF161" s="384" t="s">
        <v>419</v>
      </c>
      <c r="BG161" s="384" t="s">
        <v>419</v>
      </c>
      <c r="BH161" s="384" t="s">
        <v>419</v>
      </c>
      <c r="BI161" s="384" t="s">
        <v>419</v>
      </c>
      <c r="BJ161" s="393" t="s">
        <v>419</v>
      </c>
      <c r="BK161" s="384" t="s">
        <v>419</v>
      </c>
      <c r="BL161" s="384" t="s">
        <v>419</v>
      </c>
      <c r="BM161" s="384" t="s">
        <v>419</v>
      </c>
      <c r="BN161" s="388" t="s">
        <v>419</v>
      </c>
      <c r="BO161" s="313" t="s">
        <v>419</v>
      </c>
      <c r="BP161" s="313" t="s">
        <v>419</v>
      </c>
      <c r="BQ161" s="313" t="s">
        <v>419</v>
      </c>
      <c r="BR161" s="313" t="s">
        <v>419</v>
      </c>
      <c r="BS161" s="313" t="s">
        <v>419</v>
      </c>
      <c r="BT161" s="316" t="s">
        <v>419</v>
      </c>
      <c r="BU161" s="313" t="s">
        <v>419</v>
      </c>
      <c r="BV161" s="313" t="s">
        <v>419</v>
      </c>
      <c r="BW161" s="313" t="s">
        <v>419</v>
      </c>
      <c r="BX161" s="317" t="s">
        <v>419</v>
      </c>
    </row>
    <row r="162" spans="1:76" x14ac:dyDescent="0.25">
      <c r="A162" s="387" t="s">
        <v>306</v>
      </c>
      <c r="B162" s="393" t="s">
        <v>419</v>
      </c>
      <c r="C162" s="384" t="s">
        <v>419</v>
      </c>
      <c r="D162" s="384" t="s">
        <v>419</v>
      </c>
      <c r="E162" s="384" t="s">
        <v>419</v>
      </c>
      <c r="F162" s="388" t="s">
        <v>419</v>
      </c>
      <c r="G162" s="313" t="s">
        <v>419</v>
      </c>
      <c r="H162" s="313" t="s">
        <v>419</v>
      </c>
      <c r="I162" s="313" t="s">
        <v>419</v>
      </c>
      <c r="J162" s="313" t="s">
        <v>419</v>
      </c>
      <c r="K162" s="313" t="s">
        <v>419</v>
      </c>
      <c r="L162" s="316" t="s">
        <v>419</v>
      </c>
      <c r="M162" s="313" t="s">
        <v>419</v>
      </c>
      <c r="N162" s="313" t="s">
        <v>419</v>
      </c>
      <c r="O162" s="313" t="s">
        <v>419</v>
      </c>
      <c r="P162" s="317" t="s">
        <v>419</v>
      </c>
      <c r="Q162" s="313" t="s">
        <v>419</v>
      </c>
      <c r="R162" s="313" t="s">
        <v>419</v>
      </c>
      <c r="S162" s="313" t="s">
        <v>419</v>
      </c>
      <c r="T162" s="313" t="s">
        <v>419</v>
      </c>
      <c r="U162" s="313" t="s">
        <v>419</v>
      </c>
      <c r="V162" s="316" t="s">
        <v>419</v>
      </c>
      <c r="W162" s="313" t="s">
        <v>419</v>
      </c>
      <c r="X162" s="313" t="s">
        <v>419</v>
      </c>
      <c r="Y162" s="313" t="s">
        <v>419</v>
      </c>
      <c r="Z162" s="317" t="s">
        <v>419</v>
      </c>
      <c r="AA162" s="313" t="s">
        <v>419</v>
      </c>
      <c r="AB162" s="313" t="s">
        <v>419</v>
      </c>
      <c r="AC162" s="313" t="s">
        <v>419</v>
      </c>
      <c r="AD162" s="313" t="s">
        <v>419</v>
      </c>
      <c r="AE162" s="313" t="s">
        <v>419</v>
      </c>
      <c r="AF162" s="402" t="s">
        <v>419</v>
      </c>
      <c r="AG162" s="403" t="s">
        <v>419</v>
      </c>
      <c r="AH162" s="403" t="s">
        <v>419</v>
      </c>
      <c r="AI162" s="403" t="s">
        <v>419</v>
      </c>
      <c r="AJ162" s="404" t="s">
        <v>419</v>
      </c>
      <c r="AK162" s="313" t="s">
        <v>419</v>
      </c>
      <c r="AL162" s="313" t="s">
        <v>419</v>
      </c>
      <c r="AM162" s="313" t="s">
        <v>419</v>
      </c>
      <c r="AN162" s="313" t="s">
        <v>419</v>
      </c>
      <c r="AO162" s="313" t="s">
        <v>419</v>
      </c>
      <c r="AP162" s="316" t="s">
        <v>419</v>
      </c>
      <c r="AQ162" s="313" t="s">
        <v>419</v>
      </c>
      <c r="AR162" s="313" t="s">
        <v>419</v>
      </c>
      <c r="AS162" s="313" t="s">
        <v>419</v>
      </c>
      <c r="AT162" s="317" t="s">
        <v>419</v>
      </c>
      <c r="AU162" s="313" t="s">
        <v>419</v>
      </c>
      <c r="AV162" s="313" t="s">
        <v>419</v>
      </c>
      <c r="AW162" s="313" t="s">
        <v>419</v>
      </c>
      <c r="AX162" s="313" t="s">
        <v>419</v>
      </c>
      <c r="AY162" s="313" t="s">
        <v>419</v>
      </c>
      <c r="AZ162" s="316" t="s">
        <v>419</v>
      </c>
      <c r="BA162" s="313" t="s">
        <v>419</v>
      </c>
      <c r="BB162" s="313" t="s">
        <v>419</v>
      </c>
      <c r="BC162" s="313" t="s">
        <v>419</v>
      </c>
      <c r="BD162" s="317" t="s">
        <v>419</v>
      </c>
      <c r="BE162" s="384" t="s">
        <v>419</v>
      </c>
      <c r="BF162" s="384" t="s">
        <v>419</v>
      </c>
      <c r="BG162" s="384" t="s">
        <v>419</v>
      </c>
      <c r="BH162" s="384" t="s">
        <v>419</v>
      </c>
      <c r="BI162" s="384" t="s">
        <v>419</v>
      </c>
      <c r="BJ162" s="393" t="s">
        <v>419</v>
      </c>
      <c r="BK162" s="384" t="s">
        <v>419</v>
      </c>
      <c r="BL162" s="384" t="s">
        <v>419</v>
      </c>
      <c r="BM162" s="384" t="s">
        <v>419</v>
      </c>
      <c r="BN162" s="388" t="s">
        <v>419</v>
      </c>
      <c r="BO162" s="313" t="s">
        <v>419</v>
      </c>
      <c r="BP162" s="313" t="s">
        <v>419</v>
      </c>
      <c r="BQ162" s="313" t="s">
        <v>419</v>
      </c>
      <c r="BR162" s="313" t="s">
        <v>419</v>
      </c>
      <c r="BS162" s="313" t="s">
        <v>419</v>
      </c>
      <c r="BT162" s="316" t="s">
        <v>419</v>
      </c>
      <c r="BU162" s="313" t="s">
        <v>419</v>
      </c>
      <c r="BV162" s="313" t="s">
        <v>419</v>
      </c>
      <c r="BW162" s="313" t="s">
        <v>419</v>
      </c>
      <c r="BX162" s="317" t="s">
        <v>419</v>
      </c>
    </row>
    <row r="163" spans="1:76" x14ac:dyDescent="0.25">
      <c r="A163" s="387" t="s">
        <v>307</v>
      </c>
      <c r="B163" s="393">
        <v>37.32</v>
      </c>
      <c r="C163" s="384">
        <v>40.049999999999997</v>
      </c>
      <c r="D163" s="384">
        <v>30.28</v>
      </c>
      <c r="E163" s="384">
        <v>29.31</v>
      </c>
      <c r="F163" s="388">
        <v>31.26</v>
      </c>
      <c r="G163" s="313" t="s">
        <v>419</v>
      </c>
      <c r="H163" s="313" t="s">
        <v>419</v>
      </c>
      <c r="I163" s="313" t="s">
        <v>419</v>
      </c>
      <c r="J163" s="313" t="s">
        <v>419</v>
      </c>
      <c r="K163" s="313" t="s">
        <v>419</v>
      </c>
      <c r="L163" s="393">
        <v>155.16999999999999</v>
      </c>
      <c r="M163" s="384">
        <v>164.04</v>
      </c>
      <c r="N163" s="384">
        <v>175.52</v>
      </c>
      <c r="O163" s="384">
        <v>169.29</v>
      </c>
      <c r="P163" s="388">
        <v>188.78</v>
      </c>
      <c r="Q163" s="384">
        <v>37.53</v>
      </c>
      <c r="R163" s="384">
        <v>45.54</v>
      </c>
      <c r="S163" s="384">
        <v>28.6</v>
      </c>
      <c r="T163" s="384">
        <v>29.25</v>
      </c>
      <c r="U163" s="384">
        <v>34.770000000000003</v>
      </c>
      <c r="V163" s="393">
        <v>36.56</v>
      </c>
      <c r="W163" s="384">
        <v>28.95</v>
      </c>
      <c r="X163" s="384">
        <v>27.2</v>
      </c>
      <c r="Y163" s="384">
        <v>26.66</v>
      </c>
      <c r="Z163" s="388">
        <v>63</v>
      </c>
      <c r="AA163" s="313">
        <v>16.8</v>
      </c>
      <c r="AB163" s="313">
        <v>11.76</v>
      </c>
      <c r="AC163" s="313">
        <v>11.2</v>
      </c>
      <c r="AD163" s="313">
        <v>12</v>
      </c>
      <c r="AE163" s="313">
        <v>10.4</v>
      </c>
      <c r="AF163" s="393" t="s">
        <v>419</v>
      </c>
      <c r="AG163" s="384" t="s">
        <v>419</v>
      </c>
      <c r="AH163" s="384" t="s">
        <v>419</v>
      </c>
      <c r="AI163" s="384" t="s">
        <v>419</v>
      </c>
      <c r="AJ163" s="388" t="s">
        <v>419</v>
      </c>
      <c r="AK163" s="384">
        <v>712.8</v>
      </c>
      <c r="AL163" s="384">
        <v>1492.87</v>
      </c>
      <c r="AM163" s="384">
        <v>712.8</v>
      </c>
      <c r="AN163" s="384">
        <v>734.4</v>
      </c>
      <c r="AO163" s="384">
        <v>1169.31</v>
      </c>
      <c r="AP163" s="316" t="s">
        <v>419</v>
      </c>
      <c r="AQ163" s="313" t="s">
        <v>419</v>
      </c>
      <c r="AR163" s="313" t="s">
        <v>419</v>
      </c>
      <c r="AS163" s="313" t="s">
        <v>419</v>
      </c>
      <c r="AT163" s="317" t="s">
        <v>419</v>
      </c>
      <c r="AU163" s="384">
        <v>1548.27</v>
      </c>
      <c r="AV163" s="384">
        <v>2008.48</v>
      </c>
      <c r="AW163" s="384">
        <v>1218.4000000000001</v>
      </c>
      <c r="AX163" s="384">
        <v>1171.2</v>
      </c>
      <c r="AY163" s="384">
        <v>1458.78</v>
      </c>
      <c r="AZ163" s="393">
        <v>972.8</v>
      </c>
      <c r="BA163" s="384">
        <v>1417.33</v>
      </c>
      <c r="BB163" s="384">
        <v>999.2</v>
      </c>
      <c r="BC163" s="384">
        <v>767.2</v>
      </c>
      <c r="BD163" s="388">
        <v>853.89</v>
      </c>
      <c r="BE163" s="384" t="s">
        <v>419</v>
      </c>
      <c r="BF163" s="384" t="s">
        <v>419</v>
      </c>
      <c r="BG163" s="384" t="s">
        <v>419</v>
      </c>
      <c r="BH163" s="384" t="s">
        <v>419</v>
      </c>
      <c r="BI163" s="384" t="s">
        <v>419</v>
      </c>
      <c r="BJ163" s="393">
        <v>524.54999999999995</v>
      </c>
      <c r="BK163" s="384">
        <v>857.26</v>
      </c>
      <c r="BL163" s="384">
        <v>476</v>
      </c>
      <c r="BM163" s="384">
        <v>570.4</v>
      </c>
      <c r="BN163" s="388">
        <v>572.79999999999995</v>
      </c>
      <c r="BO163" s="384">
        <v>982.4</v>
      </c>
      <c r="BP163" s="384">
        <v>1108.97</v>
      </c>
      <c r="BQ163" s="384">
        <v>957.6</v>
      </c>
      <c r="BR163" s="384">
        <v>973.6</v>
      </c>
      <c r="BS163" s="384">
        <v>1223.0999999999999</v>
      </c>
      <c r="BT163" s="393">
        <v>1154.4000000000001</v>
      </c>
      <c r="BU163" s="384">
        <v>1116</v>
      </c>
      <c r="BV163" s="384">
        <v>1098.4000000000001</v>
      </c>
      <c r="BW163" s="384">
        <v>1048.8</v>
      </c>
      <c r="BX163" s="388">
        <v>1128.8699999999999</v>
      </c>
    </row>
    <row r="164" spans="1:76" x14ac:dyDescent="0.25">
      <c r="A164" s="387" t="s">
        <v>308</v>
      </c>
      <c r="B164" s="393">
        <v>50.93</v>
      </c>
      <c r="C164" s="384">
        <v>64.73</v>
      </c>
      <c r="D164" s="384">
        <v>34.74</v>
      </c>
      <c r="E164" s="384">
        <v>47.53</v>
      </c>
      <c r="F164" s="388">
        <v>65.84</v>
      </c>
      <c r="G164" s="313" t="s">
        <v>419</v>
      </c>
      <c r="H164" s="313" t="s">
        <v>419</v>
      </c>
      <c r="I164" s="313" t="s">
        <v>419</v>
      </c>
      <c r="J164" s="313" t="s">
        <v>419</v>
      </c>
      <c r="K164" s="313" t="s">
        <v>419</v>
      </c>
      <c r="L164" s="393" t="s">
        <v>419</v>
      </c>
      <c r="M164" s="384" t="s">
        <v>419</v>
      </c>
      <c r="N164" s="384" t="s">
        <v>419</v>
      </c>
      <c r="O164" s="384" t="s">
        <v>419</v>
      </c>
      <c r="P164" s="388" t="s">
        <v>419</v>
      </c>
      <c r="Q164" s="384">
        <v>81.08</v>
      </c>
      <c r="R164" s="384">
        <v>88.34</v>
      </c>
      <c r="S164" s="384">
        <v>74.67</v>
      </c>
      <c r="T164" s="384">
        <v>75.02</v>
      </c>
      <c r="U164" s="384">
        <v>99.53</v>
      </c>
      <c r="V164" s="393">
        <v>59.5</v>
      </c>
      <c r="W164" s="384">
        <v>59.5</v>
      </c>
      <c r="X164" s="384">
        <v>29.45</v>
      </c>
      <c r="Y164" s="384">
        <v>26.66</v>
      </c>
      <c r="Z164" s="388">
        <v>63</v>
      </c>
      <c r="AA164" s="313" t="s">
        <v>419</v>
      </c>
      <c r="AB164" s="313" t="s">
        <v>419</v>
      </c>
      <c r="AC164" s="313" t="s">
        <v>419</v>
      </c>
      <c r="AD164" s="313" t="s">
        <v>419</v>
      </c>
      <c r="AE164" s="313" t="s">
        <v>419</v>
      </c>
      <c r="AF164" s="393" t="s">
        <v>419</v>
      </c>
      <c r="AG164" s="384" t="s">
        <v>419</v>
      </c>
      <c r="AH164" s="384" t="s">
        <v>419</v>
      </c>
      <c r="AI164" s="384" t="s">
        <v>419</v>
      </c>
      <c r="AJ164" s="388" t="s">
        <v>419</v>
      </c>
      <c r="AK164" s="313" t="s">
        <v>419</v>
      </c>
      <c r="AL164" s="313" t="s">
        <v>419</v>
      </c>
      <c r="AM164" s="313" t="s">
        <v>419</v>
      </c>
      <c r="AN164" s="313" t="s">
        <v>419</v>
      </c>
      <c r="AO164" s="313" t="s">
        <v>419</v>
      </c>
      <c r="AP164" s="316" t="s">
        <v>419</v>
      </c>
      <c r="AQ164" s="313" t="s">
        <v>419</v>
      </c>
      <c r="AR164" s="313" t="s">
        <v>419</v>
      </c>
      <c r="AS164" s="313" t="s">
        <v>419</v>
      </c>
      <c r="AT164" s="317" t="s">
        <v>419</v>
      </c>
      <c r="AU164" s="313" t="s">
        <v>419</v>
      </c>
      <c r="AV164" s="313" t="s">
        <v>419</v>
      </c>
      <c r="AW164" s="313" t="s">
        <v>419</v>
      </c>
      <c r="AX164" s="313" t="s">
        <v>419</v>
      </c>
      <c r="AY164" s="313" t="s">
        <v>419</v>
      </c>
      <c r="AZ164" s="316" t="s">
        <v>419</v>
      </c>
      <c r="BA164" s="313" t="s">
        <v>419</v>
      </c>
      <c r="BB164" s="313" t="s">
        <v>419</v>
      </c>
      <c r="BC164" s="313" t="s">
        <v>419</v>
      </c>
      <c r="BD164" s="317" t="s">
        <v>419</v>
      </c>
      <c r="BE164" s="313" t="s">
        <v>419</v>
      </c>
      <c r="BF164" s="313" t="s">
        <v>419</v>
      </c>
      <c r="BG164" s="313" t="s">
        <v>419</v>
      </c>
      <c r="BH164" s="313" t="s">
        <v>419</v>
      </c>
      <c r="BI164" s="313" t="s">
        <v>419</v>
      </c>
      <c r="BJ164" s="316" t="s">
        <v>419</v>
      </c>
      <c r="BK164" s="313" t="s">
        <v>419</v>
      </c>
      <c r="BL164" s="313" t="s">
        <v>419</v>
      </c>
      <c r="BM164" s="313" t="s">
        <v>419</v>
      </c>
      <c r="BN164" s="317" t="s">
        <v>419</v>
      </c>
      <c r="BO164" s="313" t="s">
        <v>419</v>
      </c>
      <c r="BP164" s="313" t="s">
        <v>419</v>
      </c>
      <c r="BQ164" s="313" t="s">
        <v>419</v>
      </c>
      <c r="BR164" s="313" t="s">
        <v>419</v>
      </c>
      <c r="BS164" s="313" t="s">
        <v>419</v>
      </c>
      <c r="BT164" s="316" t="s">
        <v>419</v>
      </c>
      <c r="BU164" s="313" t="s">
        <v>419</v>
      </c>
      <c r="BV164" s="313" t="s">
        <v>419</v>
      </c>
      <c r="BW164" s="313" t="s">
        <v>419</v>
      </c>
      <c r="BX164" s="317" t="s">
        <v>419</v>
      </c>
    </row>
    <row r="165" spans="1:76" x14ac:dyDescent="0.25">
      <c r="A165" s="387" t="s">
        <v>309</v>
      </c>
      <c r="B165" s="393">
        <v>45.93</v>
      </c>
      <c r="C165" s="384">
        <v>50.55</v>
      </c>
      <c r="D165" s="384">
        <v>30.44</v>
      </c>
      <c r="E165" s="384">
        <v>33.49</v>
      </c>
      <c r="F165" s="388">
        <v>58.3</v>
      </c>
      <c r="G165" s="313" t="s">
        <v>419</v>
      </c>
      <c r="H165" s="313" t="s">
        <v>419</v>
      </c>
      <c r="I165" s="313" t="s">
        <v>419</v>
      </c>
      <c r="J165" s="313" t="s">
        <v>419</v>
      </c>
      <c r="K165" s="313" t="s">
        <v>419</v>
      </c>
      <c r="L165" s="316">
        <v>155.16999999999999</v>
      </c>
      <c r="M165" s="313">
        <v>164.04</v>
      </c>
      <c r="N165" s="313">
        <v>175.52</v>
      </c>
      <c r="O165" s="313">
        <v>169.29</v>
      </c>
      <c r="P165" s="317">
        <v>188.78</v>
      </c>
      <c r="Q165" s="384">
        <v>50.13</v>
      </c>
      <c r="R165" s="384">
        <v>55.94</v>
      </c>
      <c r="S165" s="384">
        <v>27.92</v>
      </c>
      <c r="T165" s="384">
        <v>30.37</v>
      </c>
      <c r="U165" s="384">
        <v>53.52</v>
      </c>
      <c r="V165" s="393">
        <v>24.42</v>
      </c>
      <c r="W165" s="384">
        <v>44.97</v>
      </c>
      <c r="X165" s="384">
        <v>35.200000000000003</v>
      </c>
      <c r="Y165" s="384">
        <v>35.200000000000003</v>
      </c>
      <c r="Z165" s="388">
        <v>63</v>
      </c>
      <c r="AA165" s="313" t="s">
        <v>419</v>
      </c>
      <c r="AB165" s="313" t="s">
        <v>419</v>
      </c>
      <c r="AC165" s="313" t="s">
        <v>419</v>
      </c>
      <c r="AD165" s="313" t="s">
        <v>419</v>
      </c>
      <c r="AE165" s="313" t="s">
        <v>419</v>
      </c>
      <c r="AF165" s="393">
        <v>49</v>
      </c>
      <c r="AG165" s="384">
        <v>31</v>
      </c>
      <c r="AH165" s="384">
        <v>28</v>
      </c>
      <c r="AI165" s="384">
        <v>26</v>
      </c>
      <c r="AJ165" s="388">
        <v>36</v>
      </c>
      <c r="AK165" s="313" t="s">
        <v>419</v>
      </c>
      <c r="AL165" s="313" t="s">
        <v>419</v>
      </c>
      <c r="AM165" s="313" t="s">
        <v>419</v>
      </c>
      <c r="AN165" s="313" t="s">
        <v>419</v>
      </c>
      <c r="AO165" s="313" t="s">
        <v>419</v>
      </c>
      <c r="AP165" s="316">
        <v>1316.44</v>
      </c>
      <c r="AQ165" s="313">
        <v>1407.73</v>
      </c>
      <c r="AR165" s="313">
        <v>965.57</v>
      </c>
      <c r="AS165" s="313">
        <v>1721.78</v>
      </c>
      <c r="AT165" s="317">
        <v>1721.78</v>
      </c>
      <c r="AU165" s="384">
        <v>1020.95</v>
      </c>
      <c r="AV165" s="384">
        <v>2398.11</v>
      </c>
      <c r="AW165" s="384">
        <v>858.4</v>
      </c>
      <c r="AX165" s="384">
        <v>970.72</v>
      </c>
      <c r="AY165" s="384">
        <v>1980.86</v>
      </c>
      <c r="AZ165" s="393">
        <v>688</v>
      </c>
      <c r="BA165" s="384">
        <v>1270.72</v>
      </c>
      <c r="BB165" s="384">
        <v>711.2</v>
      </c>
      <c r="BC165" s="384">
        <v>680.8</v>
      </c>
      <c r="BD165" s="388">
        <v>923.31</v>
      </c>
      <c r="BE165" s="384" t="s">
        <v>419</v>
      </c>
      <c r="BF165" s="384" t="s">
        <v>419</v>
      </c>
      <c r="BG165" s="384" t="s">
        <v>419</v>
      </c>
      <c r="BH165" s="384" t="s">
        <v>419</v>
      </c>
      <c r="BI165" s="384" t="s">
        <v>419</v>
      </c>
      <c r="BJ165" s="316" t="s">
        <v>419</v>
      </c>
      <c r="BK165" s="313" t="s">
        <v>419</v>
      </c>
      <c r="BL165" s="313" t="s">
        <v>419</v>
      </c>
      <c r="BM165" s="313" t="s">
        <v>419</v>
      </c>
      <c r="BN165" s="317" t="s">
        <v>419</v>
      </c>
      <c r="BO165" s="313">
        <v>1143.04</v>
      </c>
      <c r="BP165" s="313">
        <v>1645.23</v>
      </c>
      <c r="BQ165" s="313">
        <v>728.8</v>
      </c>
      <c r="BR165" s="313">
        <v>807.2</v>
      </c>
      <c r="BS165" s="313">
        <v>1373.21</v>
      </c>
      <c r="BT165" s="316" t="s">
        <v>419</v>
      </c>
      <c r="BU165" s="313" t="s">
        <v>419</v>
      </c>
      <c r="BV165" s="313" t="s">
        <v>419</v>
      </c>
      <c r="BW165" s="313" t="s">
        <v>419</v>
      </c>
      <c r="BX165" s="317" t="s">
        <v>419</v>
      </c>
    </row>
    <row r="166" spans="1:76" x14ac:dyDescent="0.25">
      <c r="A166" s="387" t="s">
        <v>310</v>
      </c>
      <c r="B166" s="393">
        <v>59.03</v>
      </c>
      <c r="C166" s="384">
        <v>74.989999999999995</v>
      </c>
      <c r="D166" s="384">
        <v>61.3</v>
      </c>
      <c r="E166" s="384">
        <v>52.22</v>
      </c>
      <c r="F166" s="388">
        <v>59.58</v>
      </c>
      <c r="G166" s="384">
        <v>33.5</v>
      </c>
      <c r="H166" s="384">
        <v>33.090000000000003</v>
      </c>
      <c r="I166" s="384">
        <v>33.659999999999997</v>
      </c>
      <c r="J166" s="384">
        <v>38.53</v>
      </c>
      <c r="K166" s="384">
        <v>34</v>
      </c>
      <c r="L166" s="393">
        <v>155.16999999999999</v>
      </c>
      <c r="M166" s="384">
        <v>164.04</v>
      </c>
      <c r="N166" s="384">
        <v>175.52</v>
      </c>
      <c r="O166" s="384">
        <v>169.29</v>
      </c>
      <c r="P166" s="388">
        <v>188.78</v>
      </c>
      <c r="Q166" s="384">
        <v>57.18</v>
      </c>
      <c r="R166" s="384">
        <v>85.65</v>
      </c>
      <c r="S166" s="384">
        <v>63.41</v>
      </c>
      <c r="T166" s="384">
        <v>76.319999999999993</v>
      </c>
      <c r="U166" s="384">
        <v>69.459999999999994</v>
      </c>
      <c r="V166" s="393">
        <v>98</v>
      </c>
      <c r="W166" s="384">
        <v>61</v>
      </c>
      <c r="X166" s="384">
        <v>60</v>
      </c>
      <c r="Y166" s="384">
        <v>85</v>
      </c>
      <c r="Z166" s="388">
        <v>71.56</v>
      </c>
      <c r="AA166" s="313" t="s">
        <v>419</v>
      </c>
      <c r="AB166" s="313" t="s">
        <v>419</v>
      </c>
      <c r="AC166" s="313" t="s">
        <v>419</v>
      </c>
      <c r="AD166" s="313" t="s">
        <v>419</v>
      </c>
      <c r="AE166" s="313" t="s">
        <v>419</v>
      </c>
      <c r="AF166" s="393" t="s">
        <v>419</v>
      </c>
      <c r="AG166" s="384" t="s">
        <v>419</v>
      </c>
      <c r="AH166" s="384" t="s">
        <v>419</v>
      </c>
      <c r="AI166" s="384" t="s">
        <v>419</v>
      </c>
      <c r="AJ166" s="388" t="s">
        <v>419</v>
      </c>
      <c r="AK166" s="384" t="s">
        <v>419</v>
      </c>
      <c r="AL166" s="384" t="s">
        <v>419</v>
      </c>
      <c r="AM166" s="384" t="s">
        <v>419</v>
      </c>
      <c r="AN166" s="384" t="s">
        <v>419</v>
      </c>
      <c r="AO166" s="384" t="s">
        <v>419</v>
      </c>
      <c r="AP166" s="316" t="s">
        <v>419</v>
      </c>
      <c r="AQ166" s="313" t="s">
        <v>419</v>
      </c>
      <c r="AR166" s="313" t="s">
        <v>419</v>
      </c>
      <c r="AS166" s="313" t="s">
        <v>419</v>
      </c>
      <c r="AT166" s="317" t="s">
        <v>419</v>
      </c>
      <c r="AU166" s="313" t="s">
        <v>419</v>
      </c>
      <c r="AV166" s="313" t="s">
        <v>419</v>
      </c>
      <c r="AW166" s="313" t="s">
        <v>419</v>
      </c>
      <c r="AX166" s="313" t="s">
        <v>419</v>
      </c>
      <c r="AY166" s="313" t="s">
        <v>419</v>
      </c>
      <c r="AZ166" s="316" t="s">
        <v>419</v>
      </c>
      <c r="BA166" s="313" t="s">
        <v>419</v>
      </c>
      <c r="BB166" s="313" t="s">
        <v>419</v>
      </c>
      <c r="BC166" s="313" t="s">
        <v>419</v>
      </c>
      <c r="BD166" s="317" t="s">
        <v>419</v>
      </c>
      <c r="BE166" s="313" t="s">
        <v>419</v>
      </c>
      <c r="BF166" s="313" t="s">
        <v>419</v>
      </c>
      <c r="BG166" s="313" t="s">
        <v>419</v>
      </c>
      <c r="BH166" s="313" t="s">
        <v>419</v>
      </c>
      <c r="BI166" s="313" t="s">
        <v>419</v>
      </c>
      <c r="BJ166" s="316" t="s">
        <v>419</v>
      </c>
      <c r="BK166" s="313" t="s">
        <v>419</v>
      </c>
      <c r="BL166" s="313" t="s">
        <v>419</v>
      </c>
      <c r="BM166" s="313" t="s">
        <v>419</v>
      </c>
      <c r="BN166" s="317" t="s">
        <v>419</v>
      </c>
      <c r="BO166" s="313" t="s">
        <v>419</v>
      </c>
      <c r="BP166" s="313" t="s">
        <v>419</v>
      </c>
      <c r="BQ166" s="313" t="s">
        <v>419</v>
      </c>
      <c r="BR166" s="313" t="s">
        <v>419</v>
      </c>
      <c r="BS166" s="313" t="s">
        <v>419</v>
      </c>
      <c r="BT166" s="316" t="s">
        <v>419</v>
      </c>
      <c r="BU166" s="313" t="s">
        <v>419</v>
      </c>
      <c r="BV166" s="313" t="s">
        <v>419</v>
      </c>
      <c r="BW166" s="313" t="s">
        <v>419</v>
      </c>
      <c r="BX166" s="317" t="s">
        <v>419</v>
      </c>
    </row>
    <row r="167" spans="1:76" x14ac:dyDescent="0.25">
      <c r="A167" s="387" t="s">
        <v>311</v>
      </c>
      <c r="B167" s="393">
        <v>45.47</v>
      </c>
      <c r="C167" s="384">
        <v>48</v>
      </c>
      <c r="D167" s="384">
        <v>31.58</v>
      </c>
      <c r="E167" s="384">
        <v>27.77</v>
      </c>
      <c r="F167" s="388">
        <v>46.62</v>
      </c>
      <c r="G167" s="384" t="s">
        <v>419</v>
      </c>
      <c r="H167" s="384" t="s">
        <v>419</v>
      </c>
      <c r="I167" s="384" t="s">
        <v>419</v>
      </c>
      <c r="J167" s="384" t="s">
        <v>419</v>
      </c>
      <c r="K167" s="384" t="s">
        <v>419</v>
      </c>
      <c r="L167" s="393" t="s">
        <v>419</v>
      </c>
      <c r="M167" s="384" t="s">
        <v>419</v>
      </c>
      <c r="N167" s="384" t="s">
        <v>419</v>
      </c>
      <c r="O167" s="384" t="s">
        <v>419</v>
      </c>
      <c r="P167" s="388" t="s">
        <v>419</v>
      </c>
      <c r="Q167" s="384">
        <v>77.5</v>
      </c>
      <c r="R167" s="384">
        <v>68.260000000000005</v>
      </c>
      <c r="S167" s="384">
        <v>66.66</v>
      </c>
      <c r="T167" s="384">
        <v>49.18</v>
      </c>
      <c r="U167" s="384">
        <v>77.52</v>
      </c>
      <c r="V167" s="393">
        <v>55.2</v>
      </c>
      <c r="W167" s="384">
        <v>55.2</v>
      </c>
      <c r="X167" s="384">
        <v>55.2</v>
      </c>
      <c r="Y167" s="384">
        <v>55.2</v>
      </c>
      <c r="Z167" s="388">
        <v>63</v>
      </c>
      <c r="AA167" s="313" t="s">
        <v>419</v>
      </c>
      <c r="AB167" s="313" t="s">
        <v>419</v>
      </c>
      <c r="AC167" s="313" t="s">
        <v>419</v>
      </c>
      <c r="AD167" s="313" t="s">
        <v>419</v>
      </c>
      <c r="AE167" s="313" t="s">
        <v>419</v>
      </c>
      <c r="AF167" s="393" t="s">
        <v>419</v>
      </c>
      <c r="AG167" s="384" t="s">
        <v>419</v>
      </c>
      <c r="AH167" s="384" t="s">
        <v>419</v>
      </c>
      <c r="AI167" s="384" t="s">
        <v>419</v>
      </c>
      <c r="AJ167" s="388" t="s">
        <v>419</v>
      </c>
      <c r="AK167" s="313" t="s">
        <v>419</v>
      </c>
      <c r="AL167" s="313" t="s">
        <v>419</v>
      </c>
      <c r="AM167" s="313" t="s">
        <v>419</v>
      </c>
      <c r="AN167" s="313" t="s">
        <v>419</v>
      </c>
      <c r="AO167" s="313" t="s">
        <v>419</v>
      </c>
      <c r="AP167" s="316" t="s">
        <v>419</v>
      </c>
      <c r="AQ167" s="313" t="s">
        <v>419</v>
      </c>
      <c r="AR167" s="313" t="s">
        <v>419</v>
      </c>
      <c r="AS167" s="313" t="s">
        <v>419</v>
      </c>
      <c r="AT167" s="317" t="s">
        <v>419</v>
      </c>
      <c r="AU167" s="313" t="s">
        <v>419</v>
      </c>
      <c r="AV167" s="313" t="s">
        <v>419</v>
      </c>
      <c r="AW167" s="313" t="s">
        <v>419</v>
      </c>
      <c r="AX167" s="313" t="s">
        <v>419</v>
      </c>
      <c r="AY167" s="313" t="s">
        <v>419</v>
      </c>
      <c r="AZ167" s="316" t="s">
        <v>419</v>
      </c>
      <c r="BA167" s="313" t="s">
        <v>419</v>
      </c>
      <c r="BB167" s="313" t="s">
        <v>419</v>
      </c>
      <c r="BC167" s="313" t="s">
        <v>419</v>
      </c>
      <c r="BD167" s="317" t="s">
        <v>419</v>
      </c>
      <c r="BE167" s="313" t="s">
        <v>419</v>
      </c>
      <c r="BF167" s="313" t="s">
        <v>419</v>
      </c>
      <c r="BG167" s="313" t="s">
        <v>419</v>
      </c>
      <c r="BH167" s="313" t="s">
        <v>419</v>
      </c>
      <c r="BI167" s="313" t="s">
        <v>419</v>
      </c>
      <c r="BJ167" s="316" t="s">
        <v>419</v>
      </c>
      <c r="BK167" s="313" t="s">
        <v>419</v>
      </c>
      <c r="BL167" s="313" t="s">
        <v>419</v>
      </c>
      <c r="BM167" s="313" t="s">
        <v>419</v>
      </c>
      <c r="BN167" s="317" t="s">
        <v>419</v>
      </c>
      <c r="BO167" s="313" t="s">
        <v>419</v>
      </c>
      <c r="BP167" s="313" t="s">
        <v>419</v>
      </c>
      <c r="BQ167" s="313" t="s">
        <v>419</v>
      </c>
      <c r="BR167" s="313" t="s">
        <v>419</v>
      </c>
      <c r="BS167" s="313" t="s">
        <v>419</v>
      </c>
      <c r="BT167" s="316" t="s">
        <v>419</v>
      </c>
      <c r="BU167" s="313" t="s">
        <v>419</v>
      </c>
      <c r="BV167" s="313" t="s">
        <v>419</v>
      </c>
      <c r="BW167" s="313" t="s">
        <v>419</v>
      </c>
      <c r="BX167" s="317" t="s">
        <v>419</v>
      </c>
    </row>
    <row r="168" spans="1:76" x14ac:dyDescent="0.25">
      <c r="A168" s="387" t="s">
        <v>312</v>
      </c>
      <c r="B168" s="393">
        <v>38.270000000000003</v>
      </c>
      <c r="C168" s="384">
        <v>39.090000000000003</v>
      </c>
      <c r="D168" s="384">
        <v>28.44</v>
      </c>
      <c r="E168" s="384">
        <v>27.53</v>
      </c>
      <c r="F168" s="388">
        <v>29.92</v>
      </c>
      <c r="G168" s="313" t="s">
        <v>419</v>
      </c>
      <c r="H168" s="313" t="s">
        <v>419</v>
      </c>
      <c r="I168" s="313" t="s">
        <v>419</v>
      </c>
      <c r="J168" s="313" t="s">
        <v>419</v>
      </c>
      <c r="K168" s="313" t="s">
        <v>419</v>
      </c>
      <c r="L168" s="393">
        <v>155.16999999999999</v>
      </c>
      <c r="M168" s="384">
        <v>164.04</v>
      </c>
      <c r="N168" s="384">
        <v>175.52</v>
      </c>
      <c r="O168" s="384">
        <v>169.29</v>
      </c>
      <c r="P168" s="388">
        <v>188.78</v>
      </c>
      <c r="Q168" s="384">
        <v>42.13</v>
      </c>
      <c r="R168" s="384">
        <v>54.69</v>
      </c>
      <c r="S168" s="384">
        <v>29.32</v>
      </c>
      <c r="T168" s="384">
        <v>31.59</v>
      </c>
      <c r="U168" s="384">
        <v>36.81</v>
      </c>
      <c r="V168" s="393">
        <v>22.4</v>
      </c>
      <c r="W168" s="384">
        <v>28.95</v>
      </c>
      <c r="X168" s="384">
        <v>28.8</v>
      </c>
      <c r="Y168" s="384">
        <v>28</v>
      </c>
      <c r="Z168" s="388">
        <v>63</v>
      </c>
      <c r="AA168" s="313">
        <v>16.8</v>
      </c>
      <c r="AB168" s="313">
        <v>14</v>
      </c>
      <c r="AC168" s="313">
        <v>9.6</v>
      </c>
      <c r="AD168" s="313">
        <v>11.2</v>
      </c>
      <c r="AE168" s="313">
        <v>12</v>
      </c>
      <c r="AF168" s="393" t="s">
        <v>419</v>
      </c>
      <c r="AG168" s="384" t="s">
        <v>419</v>
      </c>
      <c r="AH168" s="384" t="s">
        <v>419</v>
      </c>
      <c r="AI168" s="384" t="s">
        <v>419</v>
      </c>
      <c r="AJ168" s="388" t="s">
        <v>419</v>
      </c>
      <c r="AK168" s="384">
        <v>1140</v>
      </c>
      <c r="AL168" s="384">
        <v>1060.94</v>
      </c>
      <c r="AM168" s="384">
        <v>1304.8</v>
      </c>
      <c r="AN168" s="384">
        <v>745.6</v>
      </c>
      <c r="AO168" s="384">
        <v>1248.49</v>
      </c>
      <c r="AP168" s="316" t="s">
        <v>419</v>
      </c>
      <c r="AQ168" s="313" t="s">
        <v>419</v>
      </c>
      <c r="AR168" s="313" t="s">
        <v>419</v>
      </c>
      <c r="AS168" s="313" t="s">
        <v>419</v>
      </c>
      <c r="AT168" s="317" t="s">
        <v>419</v>
      </c>
      <c r="AU168" s="384">
        <v>1454.01</v>
      </c>
      <c r="AV168" s="384">
        <v>1948.82</v>
      </c>
      <c r="AW168" s="384">
        <v>967.2</v>
      </c>
      <c r="AX168" s="384">
        <v>1007.2</v>
      </c>
      <c r="AY168" s="384">
        <v>1211.95</v>
      </c>
      <c r="AZ168" s="393">
        <v>986.43</v>
      </c>
      <c r="BA168" s="384">
        <v>1320.74</v>
      </c>
      <c r="BB168" s="384">
        <v>768.8</v>
      </c>
      <c r="BC168" s="384">
        <v>797.6</v>
      </c>
      <c r="BD168" s="388">
        <v>781.6</v>
      </c>
      <c r="BE168" s="384">
        <v>744.07</v>
      </c>
      <c r="BF168" s="384">
        <v>871.5</v>
      </c>
      <c r="BG168" s="384">
        <v>580.79999999999995</v>
      </c>
      <c r="BH168" s="384">
        <v>652.5</v>
      </c>
      <c r="BI168" s="384">
        <v>920.91</v>
      </c>
      <c r="BJ168" s="393">
        <v>492.39</v>
      </c>
      <c r="BK168" s="384">
        <v>634.19000000000005</v>
      </c>
      <c r="BL168" s="384">
        <v>477.6</v>
      </c>
      <c r="BM168" s="384">
        <v>472.8</v>
      </c>
      <c r="BN168" s="388">
        <v>475.2</v>
      </c>
      <c r="BO168" s="384">
        <v>1046.8499999999999</v>
      </c>
      <c r="BP168" s="384">
        <v>1084.72</v>
      </c>
      <c r="BQ168" s="384">
        <v>829.6</v>
      </c>
      <c r="BR168" s="384">
        <v>922.4</v>
      </c>
      <c r="BS168" s="384">
        <v>939.2</v>
      </c>
      <c r="BT168" s="316" t="s">
        <v>419</v>
      </c>
      <c r="BU168" s="313" t="s">
        <v>419</v>
      </c>
      <c r="BV168" s="313" t="s">
        <v>419</v>
      </c>
      <c r="BW168" s="313" t="s">
        <v>419</v>
      </c>
      <c r="BX168" s="317" t="s">
        <v>419</v>
      </c>
    </row>
    <row r="169" spans="1:76" x14ac:dyDescent="0.25">
      <c r="A169" s="387" t="s">
        <v>313</v>
      </c>
      <c r="B169" s="393">
        <v>98.38</v>
      </c>
      <c r="C169" s="384">
        <v>98.66</v>
      </c>
      <c r="D169" s="384">
        <v>67.72</v>
      </c>
      <c r="E169" s="384">
        <v>67.16</v>
      </c>
      <c r="F169" s="388">
        <v>77.47</v>
      </c>
      <c r="G169" s="313" t="s">
        <v>419</v>
      </c>
      <c r="H169" s="313" t="s">
        <v>419</v>
      </c>
      <c r="I169" s="313" t="s">
        <v>419</v>
      </c>
      <c r="J169" s="313" t="s">
        <v>419</v>
      </c>
      <c r="K169" s="313" t="s">
        <v>419</v>
      </c>
      <c r="L169" s="316" t="s">
        <v>419</v>
      </c>
      <c r="M169" s="313" t="s">
        <v>419</v>
      </c>
      <c r="N169" s="313" t="s">
        <v>419</v>
      </c>
      <c r="O169" s="313" t="s">
        <v>419</v>
      </c>
      <c r="P169" s="317" t="s">
        <v>419</v>
      </c>
      <c r="Q169" s="384">
        <v>86.12</v>
      </c>
      <c r="R169" s="384">
        <v>91.23</v>
      </c>
      <c r="S169" s="384">
        <v>78.03</v>
      </c>
      <c r="T169" s="384">
        <v>93.34</v>
      </c>
      <c r="U169" s="384">
        <v>112.51</v>
      </c>
      <c r="V169" s="393">
        <v>69</v>
      </c>
      <c r="W169" s="384">
        <v>60</v>
      </c>
      <c r="X169" s="384">
        <v>60</v>
      </c>
      <c r="Y169" s="384">
        <v>61.6</v>
      </c>
      <c r="Z169" s="388">
        <v>63</v>
      </c>
      <c r="AA169" s="313" t="s">
        <v>419</v>
      </c>
      <c r="AB169" s="313" t="s">
        <v>419</v>
      </c>
      <c r="AC169" s="313" t="s">
        <v>419</v>
      </c>
      <c r="AD169" s="313" t="s">
        <v>419</v>
      </c>
      <c r="AE169" s="313" t="s">
        <v>419</v>
      </c>
      <c r="AF169" s="393" t="s">
        <v>419</v>
      </c>
      <c r="AG169" s="384" t="s">
        <v>419</v>
      </c>
      <c r="AH169" s="384" t="s">
        <v>419</v>
      </c>
      <c r="AI169" s="384" t="s">
        <v>419</v>
      </c>
      <c r="AJ169" s="388" t="s">
        <v>419</v>
      </c>
      <c r="AK169" s="384" t="s">
        <v>419</v>
      </c>
      <c r="AL169" s="384" t="s">
        <v>419</v>
      </c>
      <c r="AM169" s="384" t="s">
        <v>419</v>
      </c>
      <c r="AN169" s="384" t="s">
        <v>419</v>
      </c>
      <c r="AO169" s="384" t="s">
        <v>419</v>
      </c>
      <c r="AP169" s="316" t="s">
        <v>419</v>
      </c>
      <c r="AQ169" s="313" t="s">
        <v>419</v>
      </c>
      <c r="AR169" s="313" t="s">
        <v>419</v>
      </c>
      <c r="AS169" s="313" t="s">
        <v>419</v>
      </c>
      <c r="AT169" s="317" t="s">
        <v>419</v>
      </c>
      <c r="AU169" s="384">
        <v>886.2</v>
      </c>
      <c r="AV169" s="384">
        <v>2469.77</v>
      </c>
      <c r="AW169" s="384">
        <v>1445</v>
      </c>
      <c r="AX169" s="384">
        <v>1448.65</v>
      </c>
      <c r="AY169" s="384">
        <v>2613.02</v>
      </c>
      <c r="AZ169" s="316" t="s">
        <v>419</v>
      </c>
      <c r="BA169" s="313" t="s">
        <v>419</v>
      </c>
      <c r="BB169" s="313" t="s">
        <v>419</v>
      </c>
      <c r="BC169" s="313" t="s">
        <v>419</v>
      </c>
      <c r="BD169" s="317" t="s">
        <v>419</v>
      </c>
      <c r="BE169" s="384" t="s">
        <v>419</v>
      </c>
      <c r="BF169" s="384" t="s">
        <v>419</v>
      </c>
      <c r="BG169" s="384" t="s">
        <v>419</v>
      </c>
      <c r="BH169" s="384" t="s">
        <v>419</v>
      </c>
      <c r="BI169" s="384" t="s">
        <v>419</v>
      </c>
      <c r="BJ169" s="316" t="s">
        <v>419</v>
      </c>
      <c r="BK169" s="313" t="s">
        <v>419</v>
      </c>
      <c r="BL169" s="313" t="s">
        <v>419</v>
      </c>
      <c r="BM169" s="313" t="s">
        <v>419</v>
      </c>
      <c r="BN169" s="317" t="s">
        <v>419</v>
      </c>
      <c r="BO169" s="313" t="s">
        <v>419</v>
      </c>
      <c r="BP169" s="313" t="s">
        <v>419</v>
      </c>
      <c r="BQ169" s="313" t="s">
        <v>419</v>
      </c>
      <c r="BR169" s="313" t="s">
        <v>419</v>
      </c>
      <c r="BS169" s="313" t="s">
        <v>419</v>
      </c>
      <c r="BT169" s="316" t="s">
        <v>419</v>
      </c>
      <c r="BU169" s="313" t="s">
        <v>419</v>
      </c>
      <c r="BV169" s="313" t="s">
        <v>419</v>
      </c>
      <c r="BW169" s="313" t="s">
        <v>419</v>
      </c>
      <c r="BX169" s="317" t="s">
        <v>419</v>
      </c>
    </row>
    <row r="170" spans="1:76" x14ac:dyDescent="0.25">
      <c r="A170" s="387" t="s">
        <v>314</v>
      </c>
      <c r="B170" s="393">
        <v>39.97</v>
      </c>
      <c r="C170" s="384">
        <v>39.65</v>
      </c>
      <c r="D170" s="384">
        <v>24.72</v>
      </c>
      <c r="E170" s="384">
        <v>26.32</v>
      </c>
      <c r="F170" s="388">
        <v>28.85</v>
      </c>
      <c r="G170" s="384">
        <v>33.5</v>
      </c>
      <c r="H170" s="384">
        <v>33.090000000000003</v>
      </c>
      <c r="I170" s="384">
        <v>29.6</v>
      </c>
      <c r="J170" s="384">
        <v>39.049999999999997</v>
      </c>
      <c r="K170" s="384">
        <v>34</v>
      </c>
      <c r="L170" s="393">
        <v>184.47</v>
      </c>
      <c r="M170" s="384">
        <v>146.49</v>
      </c>
      <c r="N170" s="384">
        <v>182.65</v>
      </c>
      <c r="O170" s="384">
        <v>142.99</v>
      </c>
      <c r="P170" s="388">
        <v>176.81</v>
      </c>
      <c r="Q170" s="384">
        <v>60.43</v>
      </c>
      <c r="R170" s="384">
        <v>48.28</v>
      </c>
      <c r="S170" s="384">
        <v>30.16</v>
      </c>
      <c r="T170" s="384">
        <v>39.020000000000003</v>
      </c>
      <c r="U170" s="384">
        <v>42.6</v>
      </c>
      <c r="V170" s="393">
        <v>45.94</v>
      </c>
      <c r="W170" s="384">
        <v>43.18</v>
      </c>
      <c r="X170" s="384">
        <v>31.2</v>
      </c>
      <c r="Y170" s="384">
        <v>28.8</v>
      </c>
      <c r="Z170" s="388">
        <v>36.909999999999997</v>
      </c>
      <c r="AA170" s="313" t="s">
        <v>419</v>
      </c>
      <c r="AB170" s="313" t="s">
        <v>419</v>
      </c>
      <c r="AC170" s="313" t="s">
        <v>419</v>
      </c>
      <c r="AD170" s="313" t="s">
        <v>419</v>
      </c>
      <c r="AE170" s="313" t="s">
        <v>419</v>
      </c>
      <c r="AF170" s="393">
        <v>49</v>
      </c>
      <c r="AG170" s="384">
        <v>31</v>
      </c>
      <c r="AH170" s="384">
        <v>28</v>
      </c>
      <c r="AI170" s="384">
        <v>26</v>
      </c>
      <c r="AJ170" s="388">
        <v>25</v>
      </c>
      <c r="AK170" s="313" t="s">
        <v>419</v>
      </c>
      <c r="AL170" s="313" t="s">
        <v>419</v>
      </c>
      <c r="AM170" s="313" t="s">
        <v>419</v>
      </c>
      <c r="AN170" s="313" t="s">
        <v>419</v>
      </c>
      <c r="AO170" s="313" t="s">
        <v>419</v>
      </c>
      <c r="AP170" s="316" t="s">
        <v>419</v>
      </c>
      <c r="AQ170" s="313" t="s">
        <v>419</v>
      </c>
      <c r="AR170" s="313" t="s">
        <v>419</v>
      </c>
      <c r="AS170" s="313" t="s">
        <v>419</v>
      </c>
      <c r="AT170" s="317" t="s">
        <v>419</v>
      </c>
      <c r="AU170" s="384">
        <v>2486.14</v>
      </c>
      <c r="AV170" s="384">
        <v>2325.17</v>
      </c>
      <c r="AW170" s="384">
        <v>1207.2</v>
      </c>
      <c r="AX170" s="384">
        <v>1813.83</v>
      </c>
      <c r="AY170" s="384">
        <v>2109.73</v>
      </c>
      <c r="AZ170" s="393">
        <v>1451.31</v>
      </c>
      <c r="BA170" s="384">
        <v>2124.9499999999998</v>
      </c>
      <c r="BB170" s="384">
        <v>1024.8</v>
      </c>
      <c r="BC170" s="384">
        <v>1142.54</v>
      </c>
      <c r="BD170" s="388">
        <v>1376.54</v>
      </c>
      <c r="BE170" s="384">
        <v>879.84</v>
      </c>
      <c r="BF170" s="384">
        <v>852.3</v>
      </c>
      <c r="BG170" s="384">
        <v>687.2</v>
      </c>
      <c r="BH170" s="384">
        <v>1028.47</v>
      </c>
      <c r="BI170" s="384">
        <v>1076.96</v>
      </c>
      <c r="BJ170" s="393">
        <v>514.27</v>
      </c>
      <c r="BK170" s="384">
        <v>783.32</v>
      </c>
      <c r="BL170" s="384">
        <v>380</v>
      </c>
      <c r="BM170" s="384">
        <v>432.7</v>
      </c>
      <c r="BN170" s="388">
        <v>341.97</v>
      </c>
      <c r="BO170" s="384">
        <v>961.6</v>
      </c>
      <c r="BP170" s="384">
        <v>1700.59</v>
      </c>
      <c r="BQ170" s="384">
        <v>981.6</v>
      </c>
      <c r="BR170" s="384">
        <v>1595.72</v>
      </c>
      <c r="BS170" s="384">
        <v>1550.66</v>
      </c>
      <c r="BT170" s="393">
        <v>1308</v>
      </c>
      <c r="BU170" s="384">
        <v>1814.82</v>
      </c>
      <c r="BV170" s="384">
        <v>1313.6</v>
      </c>
      <c r="BW170" s="384">
        <v>1381.5</v>
      </c>
      <c r="BX170" s="388">
        <v>1292.8</v>
      </c>
    </row>
    <row r="171" spans="1:76" x14ac:dyDescent="0.25">
      <c r="A171" s="387" t="s">
        <v>315</v>
      </c>
      <c r="B171" s="393">
        <v>43.72</v>
      </c>
      <c r="C171" s="384">
        <v>56.93</v>
      </c>
      <c r="D171" s="384">
        <v>26.44</v>
      </c>
      <c r="E171" s="384">
        <v>36.97</v>
      </c>
      <c r="F171" s="388">
        <v>50.44</v>
      </c>
      <c r="G171" s="313" t="s">
        <v>419</v>
      </c>
      <c r="H171" s="313" t="s">
        <v>419</v>
      </c>
      <c r="I171" s="313" t="s">
        <v>419</v>
      </c>
      <c r="J171" s="313" t="s">
        <v>419</v>
      </c>
      <c r="K171" s="313" t="s">
        <v>419</v>
      </c>
      <c r="L171" s="316" t="s">
        <v>419</v>
      </c>
      <c r="M171" s="313" t="s">
        <v>419</v>
      </c>
      <c r="N171" s="313" t="s">
        <v>419</v>
      </c>
      <c r="O171" s="313" t="s">
        <v>419</v>
      </c>
      <c r="P171" s="317" t="s">
        <v>419</v>
      </c>
      <c r="Q171" s="384">
        <v>46.2</v>
      </c>
      <c r="R171" s="384">
        <v>58.95</v>
      </c>
      <c r="S171" s="384">
        <v>47.05</v>
      </c>
      <c r="T171" s="384">
        <v>43.15</v>
      </c>
      <c r="U171" s="384">
        <v>62.79</v>
      </c>
      <c r="V171" s="393">
        <v>61.6</v>
      </c>
      <c r="W171" s="384">
        <v>61.6</v>
      </c>
      <c r="X171" s="384">
        <v>18.739999999999998</v>
      </c>
      <c r="Y171" s="384">
        <v>26.66</v>
      </c>
      <c r="Z171" s="388">
        <v>63</v>
      </c>
      <c r="AA171" s="313" t="s">
        <v>419</v>
      </c>
      <c r="AB171" s="313" t="s">
        <v>419</v>
      </c>
      <c r="AC171" s="313" t="s">
        <v>419</v>
      </c>
      <c r="AD171" s="313" t="s">
        <v>419</v>
      </c>
      <c r="AE171" s="313" t="s">
        <v>419</v>
      </c>
      <c r="AF171" s="393" t="s">
        <v>419</v>
      </c>
      <c r="AG171" s="384" t="s">
        <v>419</v>
      </c>
      <c r="AH171" s="384" t="s">
        <v>419</v>
      </c>
      <c r="AI171" s="384" t="s">
        <v>419</v>
      </c>
      <c r="AJ171" s="388" t="s">
        <v>419</v>
      </c>
      <c r="AK171" s="384">
        <v>926.72</v>
      </c>
      <c r="AL171" s="384">
        <v>1632.49</v>
      </c>
      <c r="AM171" s="384">
        <v>757.6</v>
      </c>
      <c r="AN171" s="384">
        <v>949.4</v>
      </c>
      <c r="AO171" s="384">
        <v>1072.0999999999999</v>
      </c>
      <c r="AP171" s="316" t="s">
        <v>419</v>
      </c>
      <c r="AQ171" s="313" t="s">
        <v>419</v>
      </c>
      <c r="AR171" s="313" t="s">
        <v>419</v>
      </c>
      <c r="AS171" s="313" t="s">
        <v>419</v>
      </c>
      <c r="AT171" s="317" t="s">
        <v>419</v>
      </c>
      <c r="AU171" s="313">
        <v>1047.79</v>
      </c>
      <c r="AV171" s="313">
        <v>2165.9</v>
      </c>
      <c r="AW171" s="313">
        <v>833.4</v>
      </c>
      <c r="AX171" s="313">
        <v>2157.59</v>
      </c>
      <c r="AY171" s="313">
        <v>2243.5</v>
      </c>
      <c r="AZ171" s="316">
        <v>856.1</v>
      </c>
      <c r="BA171" s="313">
        <v>1314.38</v>
      </c>
      <c r="BB171" s="313">
        <v>748.4</v>
      </c>
      <c r="BC171" s="313">
        <v>748.4</v>
      </c>
      <c r="BD171" s="317">
        <v>923.31</v>
      </c>
      <c r="BE171" s="384" t="s">
        <v>419</v>
      </c>
      <c r="BF171" s="384" t="s">
        <v>419</v>
      </c>
      <c r="BG171" s="384" t="s">
        <v>419</v>
      </c>
      <c r="BH171" s="384" t="s">
        <v>419</v>
      </c>
      <c r="BI171" s="384" t="s">
        <v>419</v>
      </c>
      <c r="BJ171" s="316" t="s">
        <v>419</v>
      </c>
      <c r="BK171" s="313" t="s">
        <v>419</v>
      </c>
      <c r="BL171" s="313" t="s">
        <v>419</v>
      </c>
      <c r="BM171" s="313" t="s">
        <v>419</v>
      </c>
      <c r="BN171" s="317" t="s">
        <v>419</v>
      </c>
      <c r="BO171" s="313" t="s">
        <v>419</v>
      </c>
      <c r="BP171" s="313" t="s">
        <v>419</v>
      </c>
      <c r="BQ171" s="313" t="s">
        <v>419</v>
      </c>
      <c r="BR171" s="313" t="s">
        <v>419</v>
      </c>
      <c r="BS171" s="313" t="s">
        <v>419</v>
      </c>
      <c r="BT171" s="316" t="s">
        <v>419</v>
      </c>
      <c r="BU171" s="313" t="s">
        <v>419</v>
      </c>
      <c r="BV171" s="313" t="s">
        <v>419</v>
      </c>
      <c r="BW171" s="313" t="s">
        <v>419</v>
      </c>
      <c r="BX171" s="317" t="s">
        <v>419</v>
      </c>
    </row>
    <row r="172" spans="1:76" x14ac:dyDescent="0.25">
      <c r="A172" s="387" t="s">
        <v>316</v>
      </c>
      <c r="B172" s="393" t="s">
        <v>419</v>
      </c>
      <c r="C172" s="384" t="s">
        <v>419</v>
      </c>
      <c r="D172" s="384" t="s">
        <v>419</v>
      </c>
      <c r="E172" s="384" t="s">
        <v>419</v>
      </c>
      <c r="F172" s="388" t="s">
        <v>419</v>
      </c>
      <c r="G172" s="313" t="s">
        <v>419</v>
      </c>
      <c r="H172" s="313" t="s">
        <v>419</v>
      </c>
      <c r="I172" s="313" t="s">
        <v>419</v>
      </c>
      <c r="J172" s="313" t="s">
        <v>419</v>
      </c>
      <c r="K172" s="313" t="s">
        <v>419</v>
      </c>
      <c r="L172" s="393" t="s">
        <v>419</v>
      </c>
      <c r="M172" s="384" t="s">
        <v>419</v>
      </c>
      <c r="N172" s="384" t="s">
        <v>419</v>
      </c>
      <c r="O172" s="384" t="s">
        <v>419</v>
      </c>
      <c r="P172" s="388" t="s">
        <v>419</v>
      </c>
      <c r="Q172" s="384" t="s">
        <v>419</v>
      </c>
      <c r="R172" s="384" t="s">
        <v>419</v>
      </c>
      <c r="S172" s="384" t="s">
        <v>419</v>
      </c>
      <c r="T172" s="384" t="s">
        <v>419</v>
      </c>
      <c r="U172" s="384" t="s">
        <v>419</v>
      </c>
      <c r="V172" s="393" t="s">
        <v>419</v>
      </c>
      <c r="W172" s="384" t="s">
        <v>419</v>
      </c>
      <c r="X172" s="384" t="s">
        <v>419</v>
      </c>
      <c r="Y172" s="384" t="s">
        <v>419</v>
      </c>
      <c r="Z172" s="388" t="s">
        <v>419</v>
      </c>
      <c r="AA172" s="313" t="s">
        <v>419</v>
      </c>
      <c r="AB172" s="313" t="s">
        <v>419</v>
      </c>
      <c r="AC172" s="313" t="s">
        <v>419</v>
      </c>
      <c r="AD172" s="313" t="s">
        <v>419</v>
      </c>
      <c r="AE172" s="313" t="s">
        <v>419</v>
      </c>
      <c r="AF172" s="393" t="s">
        <v>419</v>
      </c>
      <c r="AG172" s="384" t="s">
        <v>419</v>
      </c>
      <c r="AH172" s="384" t="s">
        <v>419</v>
      </c>
      <c r="AI172" s="384" t="s">
        <v>419</v>
      </c>
      <c r="AJ172" s="388" t="s">
        <v>419</v>
      </c>
      <c r="AK172" s="313" t="s">
        <v>419</v>
      </c>
      <c r="AL172" s="313" t="s">
        <v>419</v>
      </c>
      <c r="AM172" s="313" t="s">
        <v>419</v>
      </c>
      <c r="AN172" s="313" t="s">
        <v>419</v>
      </c>
      <c r="AO172" s="313" t="s">
        <v>419</v>
      </c>
      <c r="AP172" s="316" t="s">
        <v>419</v>
      </c>
      <c r="AQ172" s="313" t="s">
        <v>419</v>
      </c>
      <c r="AR172" s="313" t="s">
        <v>419</v>
      </c>
      <c r="AS172" s="313" t="s">
        <v>419</v>
      </c>
      <c r="AT172" s="317" t="s">
        <v>419</v>
      </c>
      <c r="AU172" s="313" t="s">
        <v>419</v>
      </c>
      <c r="AV172" s="313" t="s">
        <v>419</v>
      </c>
      <c r="AW172" s="313" t="s">
        <v>419</v>
      </c>
      <c r="AX172" s="313" t="s">
        <v>419</v>
      </c>
      <c r="AY172" s="313" t="s">
        <v>419</v>
      </c>
      <c r="AZ172" s="316" t="s">
        <v>419</v>
      </c>
      <c r="BA172" s="313" t="s">
        <v>419</v>
      </c>
      <c r="BB172" s="313" t="s">
        <v>419</v>
      </c>
      <c r="BC172" s="313" t="s">
        <v>419</v>
      </c>
      <c r="BD172" s="317" t="s">
        <v>419</v>
      </c>
      <c r="BE172" s="313" t="s">
        <v>419</v>
      </c>
      <c r="BF172" s="313" t="s">
        <v>419</v>
      </c>
      <c r="BG172" s="313" t="s">
        <v>419</v>
      </c>
      <c r="BH172" s="313" t="s">
        <v>419</v>
      </c>
      <c r="BI172" s="313" t="s">
        <v>419</v>
      </c>
      <c r="BJ172" s="393" t="s">
        <v>419</v>
      </c>
      <c r="BK172" s="384" t="s">
        <v>419</v>
      </c>
      <c r="BL172" s="384" t="s">
        <v>419</v>
      </c>
      <c r="BM172" s="384" t="s">
        <v>419</v>
      </c>
      <c r="BN172" s="388" t="s">
        <v>419</v>
      </c>
      <c r="BO172" s="313" t="s">
        <v>419</v>
      </c>
      <c r="BP172" s="313" t="s">
        <v>419</v>
      </c>
      <c r="BQ172" s="313" t="s">
        <v>419</v>
      </c>
      <c r="BR172" s="313" t="s">
        <v>419</v>
      </c>
      <c r="BS172" s="313" t="s">
        <v>419</v>
      </c>
      <c r="BT172" s="316" t="s">
        <v>419</v>
      </c>
      <c r="BU172" s="313" t="s">
        <v>419</v>
      </c>
      <c r="BV172" s="313" t="s">
        <v>419</v>
      </c>
      <c r="BW172" s="313" t="s">
        <v>419</v>
      </c>
      <c r="BX172" s="317" t="s">
        <v>419</v>
      </c>
    </row>
    <row r="173" spans="1:76" x14ac:dyDescent="0.25">
      <c r="A173" s="387" t="s">
        <v>317</v>
      </c>
      <c r="B173" s="393">
        <v>50.56</v>
      </c>
      <c r="C173" s="384">
        <v>46.42</v>
      </c>
      <c r="D173" s="384">
        <v>21.2</v>
      </c>
      <c r="E173" s="384">
        <v>21.9</v>
      </c>
      <c r="F173" s="388">
        <v>42.87</v>
      </c>
      <c r="G173" s="384">
        <v>33.5</v>
      </c>
      <c r="H173" s="384">
        <v>33.090000000000003</v>
      </c>
      <c r="I173" s="384">
        <v>33.659999999999997</v>
      </c>
      <c r="J173" s="384">
        <v>38.53</v>
      </c>
      <c r="K173" s="384">
        <v>34</v>
      </c>
      <c r="L173" s="393">
        <v>176.55</v>
      </c>
      <c r="M173" s="384">
        <v>198.3</v>
      </c>
      <c r="N173" s="384">
        <v>195.75</v>
      </c>
      <c r="O173" s="384">
        <v>195.98</v>
      </c>
      <c r="P173" s="388">
        <v>188.78</v>
      </c>
      <c r="Q173" s="384">
        <v>58.86</v>
      </c>
      <c r="R173" s="384">
        <v>61.65</v>
      </c>
      <c r="S173" s="384">
        <v>18.399999999999999</v>
      </c>
      <c r="T173" s="384">
        <v>29.79</v>
      </c>
      <c r="U173" s="384">
        <v>40.549999999999997</v>
      </c>
      <c r="V173" s="393">
        <v>48.71</v>
      </c>
      <c r="W173" s="384">
        <v>44.97</v>
      </c>
      <c r="X173" s="384">
        <v>26.4</v>
      </c>
      <c r="Y173" s="384">
        <v>34.4</v>
      </c>
      <c r="Z173" s="388">
        <v>63</v>
      </c>
      <c r="AA173" s="313" t="s">
        <v>419</v>
      </c>
      <c r="AB173" s="313" t="s">
        <v>419</v>
      </c>
      <c r="AC173" s="313" t="s">
        <v>419</v>
      </c>
      <c r="AD173" s="313" t="s">
        <v>419</v>
      </c>
      <c r="AE173" s="313" t="s">
        <v>419</v>
      </c>
      <c r="AF173" s="393" t="s">
        <v>419</v>
      </c>
      <c r="AG173" s="384" t="s">
        <v>419</v>
      </c>
      <c r="AH173" s="384" t="s">
        <v>419</v>
      </c>
      <c r="AI173" s="384" t="s">
        <v>419</v>
      </c>
      <c r="AJ173" s="388" t="s">
        <v>419</v>
      </c>
      <c r="AK173" s="313" t="s">
        <v>419</v>
      </c>
      <c r="AL173" s="313" t="s">
        <v>419</v>
      </c>
      <c r="AM173" s="313" t="s">
        <v>419</v>
      </c>
      <c r="AN173" s="313" t="s">
        <v>419</v>
      </c>
      <c r="AO173" s="313" t="s">
        <v>419</v>
      </c>
      <c r="AP173" s="316" t="s">
        <v>419</v>
      </c>
      <c r="AQ173" s="313" t="s">
        <v>419</v>
      </c>
      <c r="AR173" s="313" t="s">
        <v>419</v>
      </c>
      <c r="AS173" s="313" t="s">
        <v>419</v>
      </c>
      <c r="AT173" s="317" t="s">
        <v>419</v>
      </c>
      <c r="AU173" s="313">
        <v>1774.38</v>
      </c>
      <c r="AV173" s="313">
        <v>1725.47</v>
      </c>
      <c r="AW173" s="313">
        <v>833.4</v>
      </c>
      <c r="AX173" s="313">
        <v>1769.01</v>
      </c>
      <c r="AY173" s="313">
        <v>2364.7199999999998</v>
      </c>
      <c r="AZ173" s="316" t="s">
        <v>419</v>
      </c>
      <c r="BA173" s="313" t="s">
        <v>419</v>
      </c>
      <c r="BB173" s="313" t="s">
        <v>419</v>
      </c>
      <c r="BC173" s="313" t="s">
        <v>419</v>
      </c>
      <c r="BD173" s="317" t="s">
        <v>419</v>
      </c>
      <c r="BE173" s="384">
        <v>704.79</v>
      </c>
      <c r="BF173" s="384">
        <v>940.03</v>
      </c>
      <c r="BG173" s="384">
        <v>538.4</v>
      </c>
      <c r="BH173" s="384">
        <v>542.79999999999995</v>
      </c>
      <c r="BI173" s="384">
        <v>885.94</v>
      </c>
      <c r="BJ173" s="393" t="s">
        <v>419</v>
      </c>
      <c r="BK173" s="384" t="s">
        <v>419</v>
      </c>
      <c r="BL173" s="384" t="s">
        <v>419</v>
      </c>
      <c r="BM173" s="384" t="s">
        <v>419</v>
      </c>
      <c r="BN173" s="388" t="s">
        <v>419</v>
      </c>
      <c r="BO173" s="313" t="s">
        <v>419</v>
      </c>
      <c r="BP173" s="313" t="s">
        <v>419</v>
      </c>
      <c r="BQ173" s="313" t="s">
        <v>419</v>
      </c>
      <c r="BR173" s="313" t="s">
        <v>419</v>
      </c>
      <c r="BS173" s="313" t="s">
        <v>419</v>
      </c>
      <c r="BT173" s="316" t="s">
        <v>419</v>
      </c>
      <c r="BU173" s="313" t="s">
        <v>419</v>
      </c>
      <c r="BV173" s="313" t="s">
        <v>419</v>
      </c>
      <c r="BW173" s="313" t="s">
        <v>419</v>
      </c>
      <c r="BX173" s="317" t="s">
        <v>419</v>
      </c>
    </row>
    <row r="174" spans="1:76" x14ac:dyDescent="0.25">
      <c r="A174" s="387" t="s">
        <v>318</v>
      </c>
      <c r="B174" s="393">
        <v>61.69</v>
      </c>
      <c r="C174" s="384">
        <v>57.09</v>
      </c>
      <c r="D174" s="384">
        <v>34.119999999999997</v>
      </c>
      <c r="E174" s="384">
        <v>41.57</v>
      </c>
      <c r="F174" s="388">
        <v>49.88</v>
      </c>
      <c r="G174" s="313" t="s">
        <v>419</v>
      </c>
      <c r="H174" s="313" t="s">
        <v>419</v>
      </c>
      <c r="I174" s="313" t="s">
        <v>419</v>
      </c>
      <c r="J174" s="313" t="s">
        <v>419</v>
      </c>
      <c r="K174" s="313" t="s">
        <v>419</v>
      </c>
      <c r="L174" s="316" t="s">
        <v>419</v>
      </c>
      <c r="M174" s="313" t="s">
        <v>419</v>
      </c>
      <c r="N174" s="313" t="s">
        <v>419</v>
      </c>
      <c r="O174" s="313" t="s">
        <v>419</v>
      </c>
      <c r="P174" s="317" t="s">
        <v>419</v>
      </c>
      <c r="Q174" s="384">
        <v>56.51</v>
      </c>
      <c r="R174" s="384">
        <v>88.81</v>
      </c>
      <c r="S174" s="384">
        <v>74.56</v>
      </c>
      <c r="T174" s="384">
        <v>65.56</v>
      </c>
      <c r="U174" s="384">
        <v>78.59</v>
      </c>
      <c r="V174" s="393">
        <v>50.4</v>
      </c>
      <c r="W174" s="384">
        <v>46.4</v>
      </c>
      <c r="X174" s="384">
        <v>59.2</v>
      </c>
      <c r="Y174" s="384">
        <v>59.2</v>
      </c>
      <c r="Z174" s="388">
        <v>63</v>
      </c>
      <c r="AA174" s="313" t="s">
        <v>419</v>
      </c>
      <c r="AB174" s="313" t="s">
        <v>419</v>
      </c>
      <c r="AC174" s="313" t="s">
        <v>419</v>
      </c>
      <c r="AD174" s="313" t="s">
        <v>419</v>
      </c>
      <c r="AE174" s="313" t="s">
        <v>419</v>
      </c>
      <c r="AF174" s="402" t="s">
        <v>419</v>
      </c>
      <c r="AG174" s="403" t="s">
        <v>419</v>
      </c>
      <c r="AH174" s="403" t="s">
        <v>419</v>
      </c>
      <c r="AI174" s="403" t="s">
        <v>419</v>
      </c>
      <c r="AJ174" s="404" t="s">
        <v>419</v>
      </c>
      <c r="AK174" s="313">
        <v>969.88</v>
      </c>
      <c r="AL174" s="313">
        <v>1560.67</v>
      </c>
      <c r="AM174" s="313">
        <v>906.4</v>
      </c>
      <c r="AN174" s="313">
        <v>949.4</v>
      </c>
      <c r="AO174" s="313">
        <v>1072.0999999999999</v>
      </c>
      <c r="AP174" s="316">
        <v>1316.44</v>
      </c>
      <c r="AQ174" s="313">
        <v>1407.73</v>
      </c>
      <c r="AR174" s="313">
        <v>965.57</v>
      </c>
      <c r="AS174" s="313">
        <v>1721.78</v>
      </c>
      <c r="AT174" s="317">
        <v>1721.78</v>
      </c>
      <c r="AU174" s="313" t="s">
        <v>419</v>
      </c>
      <c r="AV174" s="313" t="s">
        <v>419</v>
      </c>
      <c r="AW174" s="313" t="s">
        <v>419</v>
      </c>
      <c r="AX174" s="313" t="s">
        <v>419</v>
      </c>
      <c r="AY174" s="313" t="s">
        <v>419</v>
      </c>
      <c r="AZ174" s="316">
        <v>1174.24</v>
      </c>
      <c r="BA174" s="313">
        <v>1586.43</v>
      </c>
      <c r="BB174" s="313">
        <v>770.4</v>
      </c>
      <c r="BC174" s="313">
        <v>772.93</v>
      </c>
      <c r="BD174" s="317">
        <v>1060.3</v>
      </c>
      <c r="BE174" s="384" t="s">
        <v>419</v>
      </c>
      <c r="BF174" s="384" t="s">
        <v>419</v>
      </c>
      <c r="BG174" s="384" t="s">
        <v>419</v>
      </c>
      <c r="BH174" s="384" t="s">
        <v>419</v>
      </c>
      <c r="BI174" s="384" t="s">
        <v>419</v>
      </c>
      <c r="BJ174" s="316">
        <v>559.20000000000005</v>
      </c>
      <c r="BK174" s="313">
        <v>755.15</v>
      </c>
      <c r="BL174" s="313">
        <v>415.6</v>
      </c>
      <c r="BM174" s="313">
        <v>415.6</v>
      </c>
      <c r="BN174" s="317">
        <v>456.38</v>
      </c>
      <c r="BO174" s="313">
        <v>1007.2</v>
      </c>
      <c r="BP174" s="313">
        <v>1585.32</v>
      </c>
      <c r="BQ174" s="313">
        <v>757.6</v>
      </c>
      <c r="BR174" s="313">
        <v>822.47</v>
      </c>
      <c r="BS174" s="313">
        <v>1219.75</v>
      </c>
      <c r="BT174" s="316" t="s">
        <v>419</v>
      </c>
      <c r="BU174" s="313" t="s">
        <v>419</v>
      </c>
      <c r="BV174" s="313" t="s">
        <v>419</v>
      </c>
      <c r="BW174" s="313" t="s">
        <v>419</v>
      </c>
      <c r="BX174" s="317" t="s">
        <v>419</v>
      </c>
    </row>
    <row r="175" spans="1:76" x14ac:dyDescent="0.25">
      <c r="A175" s="387" t="s">
        <v>319</v>
      </c>
      <c r="B175" s="393">
        <v>27.13</v>
      </c>
      <c r="C175" s="384">
        <v>25.84</v>
      </c>
      <c r="D175" s="384">
        <v>21.2</v>
      </c>
      <c r="E175" s="384">
        <v>20.3</v>
      </c>
      <c r="F175" s="388">
        <v>37.340000000000003</v>
      </c>
      <c r="G175" s="313">
        <v>33.5</v>
      </c>
      <c r="H175" s="313">
        <v>33.090000000000003</v>
      </c>
      <c r="I175" s="313">
        <v>33.659999999999997</v>
      </c>
      <c r="J175" s="313">
        <v>38.53</v>
      </c>
      <c r="K175" s="313">
        <v>34</v>
      </c>
      <c r="L175" s="393">
        <v>155.16999999999999</v>
      </c>
      <c r="M175" s="384">
        <v>164.04</v>
      </c>
      <c r="N175" s="384">
        <v>175.52</v>
      </c>
      <c r="O175" s="384">
        <v>186.36</v>
      </c>
      <c r="P175" s="388">
        <v>188.78</v>
      </c>
      <c r="Q175" s="384">
        <v>46.73</v>
      </c>
      <c r="R175" s="384">
        <v>42.03</v>
      </c>
      <c r="S175" s="384">
        <v>19.2</v>
      </c>
      <c r="T175" s="384">
        <v>39.42</v>
      </c>
      <c r="U175" s="384">
        <v>57.22</v>
      </c>
      <c r="V175" s="393">
        <v>21.78</v>
      </c>
      <c r="W175" s="384">
        <v>44.97</v>
      </c>
      <c r="X175" s="384">
        <v>21.6</v>
      </c>
      <c r="Y175" s="384">
        <v>26.66</v>
      </c>
      <c r="Z175" s="388">
        <v>63</v>
      </c>
      <c r="AA175" s="313" t="s">
        <v>419</v>
      </c>
      <c r="AB175" s="313" t="s">
        <v>419</v>
      </c>
      <c r="AC175" s="313" t="s">
        <v>419</v>
      </c>
      <c r="AD175" s="313" t="s">
        <v>419</v>
      </c>
      <c r="AE175" s="313" t="s">
        <v>419</v>
      </c>
      <c r="AF175" s="402" t="s">
        <v>419</v>
      </c>
      <c r="AG175" s="403" t="s">
        <v>419</v>
      </c>
      <c r="AH175" s="403" t="s">
        <v>419</v>
      </c>
      <c r="AI175" s="403" t="s">
        <v>419</v>
      </c>
      <c r="AJ175" s="404" t="s">
        <v>419</v>
      </c>
      <c r="AK175" s="313" t="s">
        <v>419</v>
      </c>
      <c r="AL175" s="313" t="s">
        <v>419</v>
      </c>
      <c r="AM175" s="313" t="s">
        <v>419</v>
      </c>
      <c r="AN175" s="313" t="s">
        <v>419</v>
      </c>
      <c r="AO175" s="313" t="s">
        <v>419</v>
      </c>
      <c r="AP175" s="316">
        <v>1316.44</v>
      </c>
      <c r="AQ175" s="313">
        <v>1407.73</v>
      </c>
      <c r="AR175" s="313">
        <v>965.57</v>
      </c>
      <c r="AS175" s="313">
        <v>1721.78</v>
      </c>
      <c r="AT175" s="317">
        <v>1721.78</v>
      </c>
      <c r="AU175" s="313">
        <v>1723</v>
      </c>
      <c r="AV175" s="313">
        <v>1725.47</v>
      </c>
      <c r="AW175" s="313">
        <v>833.4</v>
      </c>
      <c r="AX175" s="313">
        <v>1069.58</v>
      </c>
      <c r="AY175" s="313">
        <v>1734.56</v>
      </c>
      <c r="AZ175" s="393" t="s">
        <v>419</v>
      </c>
      <c r="BA175" s="384" t="s">
        <v>419</v>
      </c>
      <c r="BB175" s="384" t="s">
        <v>419</v>
      </c>
      <c r="BC175" s="384" t="s">
        <v>419</v>
      </c>
      <c r="BD175" s="388" t="s">
        <v>419</v>
      </c>
      <c r="BE175" s="384">
        <v>681.17</v>
      </c>
      <c r="BF175" s="384">
        <v>871.5</v>
      </c>
      <c r="BG175" s="384">
        <v>538.4</v>
      </c>
      <c r="BH175" s="384">
        <v>652.5</v>
      </c>
      <c r="BI175" s="384">
        <v>903.42</v>
      </c>
      <c r="BJ175" s="316" t="s">
        <v>419</v>
      </c>
      <c r="BK175" s="313" t="s">
        <v>419</v>
      </c>
      <c r="BL175" s="313" t="s">
        <v>419</v>
      </c>
      <c r="BM175" s="313" t="s">
        <v>419</v>
      </c>
      <c r="BN175" s="317" t="s">
        <v>419</v>
      </c>
      <c r="BO175" s="313" t="s">
        <v>419</v>
      </c>
      <c r="BP175" s="313" t="s">
        <v>419</v>
      </c>
      <c r="BQ175" s="313" t="s">
        <v>419</v>
      </c>
      <c r="BR175" s="313" t="s">
        <v>419</v>
      </c>
      <c r="BS175" s="313" t="s">
        <v>419</v>
      </c>
      <c r="BT175" s="316" t="s">
        <v>419</v>
      </c>
      <c r="BU175" s="313" t="s">
        <v>419</v>
      </c>
      <c r="BV175" s="313" t="s">
        <v>419</v>
      </c>
      <c r="BW175" s="313" t="s">
        <v>419</v>
      </c>
      <c r="BX175" s="317" t="s">
        <v>419</v>
      </c>
    </row>
    <row r="176" spans="1:76" x14ac:dyDescent="0.25">
      <c r="A176" s="387" t="s">
        <v>320</v>
      </c>
      <c r="B176" s="393">
        <v>35.81</v>
      </c>
      <c r="C176" s="384">
        <v>28.77</v>
      </c>
      <c r="D176" s="384">
        <v>23.92</v>
      </c>
      <c r="E176" s="384">
        <v>22.94</v>
      </c>
      <c r="F176" s="388">
        <v>22.76</v>
      </c>
      <c r="G176" s="384">
        <v>33.5</v>
      </c>
      <c r="H176" s="384">
        <v>33.090000000000003</v>
      </c>
      <c r="I176" s="384">
        <v>33.659999999999997</v>
      </c>
      <c r="J176" s="384">
        <v>38.53</v>
      </c>
      <c r="K176" s="384">
        <v>34</v>
      </c>
      <c r="L176" s="393">
        <v>155.16999999999999</v>
      </c>
      <c r="M176" s="384">
        <v>164.04</v>
      </c>
      <c r="N176" s="384">
        <v>175.52</v>
      </c>
      <c r="O176" s="384">
        <v>169.29</v>
      </c>
      <c r="P176" s="388">
        <v>188.78</v>
      </c>
      <c r="Q176" s="384">
        <v>41.71</v>
      </c>
      <c r="R176" s="384">
        <v>33.119999999999997</v>
      </c>
      <c r="S176" s="384">
        <v>26</v>
      </c>
      <c r="T176" s="384">
        <v>24.9</v>
      </c>
      <c r="U176" s="384">
        <v>35.04</v>
      </c>
      <c r="V176" s="393">
        <v>49.67</v>
      </c>
      <c r="W176" s="384">
        <v>40.880000000000003</v>
      </c>
      <c r="X176" s="384">
        <v>18.399999999999999</v>
      </c>
      <c r="Y176" s="384">
        <v>27.2</v>
      </c>
      <c r="Z176" s="388">
        <v>63</v>
      </c>
      <c r="AA176" s="384">
        <v>15.2</v>
      </c>
      <c r="AB176" s="384">
        <v>12</v>
      </c>
      <c r="AC176" s="384">
        <v>10.4</v>
      </c>
      <c r="AD176" s="384">
        <v>10.4</v>
      </c>
      <c r="AE176" s="384">
        <v>11.2</v>
      </c>
      <c r="AF176" s="402" t="s">
        <v>419</v>
      </c>
      <c r="AG176" s="403" t="s">
        <v>419</v>
      </c>
      <c r="AH176" s="403" t="s">
        <v>419</v>
      </c>
      <c r="AI176" s="403" t="s">
        <v>419</v>
      </c>
      <c r="AJ176" s="404" t="s">
        <v>419</v>
      </c>
      <c r="AK176" s="384">
        <v>901.67</v>
      </c>
      <c r="AL176" s="384">
        <v>1694.01</v>
      </c>
      <c r="AM176" s="384">
        <v>700</v>
      </c>
      <c r="AN176" s="384">
        <v>662.4</v>
      </c>
      <c r="AO176" s="384">
        <v>961.02</v>
      </c>
      <c r="AP176" s="316" t="s">
        <v>419</v>
      </c>
      <c r="AQ176" s="313" t="s">
        <v>419</v>
      </c>
      <c r="AR176" s="313" t="s">
        <v>419</v>
      </c>
      <c r="AS176" s="313" t="s">
        <v>419</v>
      </c>
      <c r="AT176" s="317" t="s">
        <v>419</v>
      </c>
      <c r="AU176" s="384">
        <v>2025.87</v>
      </c>
      <c r="AV176" s="384">
        <v>1373.55</v>
      </c>
      <c r="AW176" s="384">
        <v>1120.8</v>
      </c>
      <c r="AX176" s="384">
        <v>1123.2</v>
      </c>
      <c r="AY176" s="384">
        <v>1364.93</v>
      </c>
      <c r="AZ176" s="393">
        <v>1313.33</v>
      </c>
      <c r="BA176" s="384">
        <v>855.2</v>
      </c>
      <c r="BB176" s="384">
        <v>918.4</v>
      </c>
      <c r="BC176" s="384">
        <v>890.4</v>
      </c>
      <c r="BD176" s="388">
        <v>840.8</v>
      </c>
      <c r="BE176" s="384">
        <v>681.17</v>
      </c>
      <c r="BF176" s="384">
        <v>871.5</v>
      </c>
      <c r="BG176" s="384">
        <v>572.09</v>
      </c>
      <c r="BH176" s="384">
        <v>652.5</v>
      </c>
      <c r="BI176" s="384">
        <v>920.91</v>
      </c>
      <c r="BJ176" s="393">
        <v>555.07000000000005</v>
      </c>
      <c r="BK176" s="384">
        <v>752.54</v>
      </c>
      <c r="BL176" s="384">
        <v>444</v>
      </c>
      <c r="BM176" s="384">
        <v>444</v>
      </c>
      <c r="BN176" s="388">
        <v>444</v>
      </c>
      <c r="BO176" s="384">
        <v>986.52</v>
      </c>
      <c r="BP176" s="384">
        <v>1819.81</v>
      </c>
      <c r="BQ176" s="384">
        <v>721.6</v>
      </c>
      <c r="BR176" s="384">
        <v>924.8</v>
      </c>
      <c r="BS176" s="384">
        <v>1251.7</v>
      </c>
      <c r="BT176" s="316">
        <v>1270</v>
      </c>
      <c r="BU176" s="313">
        <v>1128.53</v>
      </c>
      <c r="BV176" s="313">
        <v>786.4</v>
      </c>
      <c r="BW176" s="313">
        <v>1027.2</v>
      </c>
      <c r="BX176" s="317">
        <v>1027.2</v>
      </c>
    </row>
    <row r="177" spans="1:76" x14ac:dyDescent="0.25">
      <c r="A177" s="387" t="s">
        <v>321</v>
      </c>
      <c r="B177" s="393">
        <v>54.53</v>
      </c>
      <c r="C177" s="384">
        <v>59.12</v>
      </c>
      <c r="D177" s="384">
        <v>47.36</v>
      </c>
      <c r="E177" s="384">
        <v>39.54</v>
      </c>
      <c r="F177" s="388">
        <v>46.14</v>
      </c>
      <c r="G177" s="313">
        <v>33.25</v>
      </c>
      <c r="H177" s="313">
        <v>33.090000000000003</v>
      </c>
      <c r="I177" s="313">
        <v>33.659999999999997</v>
      </c>
      <c r="J177" s="313">
        <v>38.53</v>
      </c>
      <c r="K177" s="313">
        <v>34</v>
      </c>
      <c r="L177" s="316">
        <v>155.16999999999999</v>
      </c>
      <c r="M177" s="313">
        <v>164.04</v>
      </c>
      <c r="N177" s="313">
        <v>175.52</v>
      </c>
      <c r="O177" s="313">
        <v>169.29</v>
      </c>
      <c r="P177" s="317">
        <v>188.78</v>
      </c>
      <c r="Q177" s="384">
        <v>66.44</v>
      </c>
      <c r="R177" s="384">
        <v>73.56</v>
      </c>
      <c r="S177" s="384">
        <v>55.4</v>
      </c>
      <c r="T177" s="384">
        <v>47.18</v>
      </c>
      <c r="U177" s="384">
        <v>57.69</v>
      </c>
      <c r="V177" s="393">
        <v>30.4</v>
      </c>
      <c r="W177" s="384">
        <v>40.81</v>
      </c>
      <c r="X177" s="384">
        <v>33.6</v>
      </c>
      <c r="Y177" s="384">
        <v>42.4</v>
      </c>
      <c r="Z177" s="388">
        <v>63</v>
      </c>
      <c r="AA177" s="313" t="s">
        <v>419</v>
      </c>
      <c r="AB177" s="313" t="s">
        <v>419</v>
      </c>
      <c r="AC177" s="313" t="s">
        <v>419</v>
      </c>
      <c r="AD177" s="313" t="s">
        <v>419</v>
      </c>
      <c r="AE177" s="313" t="s">
        <v>419</v>
      </c>
      <c r="AF177" s="402" t="s">
        <v>419</v>
      </c>
      <c r="AG177" s="403" t="s">
        <v>419</v>
      </c>
      <c r="AH177" s="403" t="s">
        <v>419</v>
      </c>
      <c r="AI177" s="403" t="s">
        <v>419</v>
      </c>
      <c r="AJ177" s="404" t="s">
        <v>419</v>
      </c>
      <c r="AK177" s="384">
        <v>1388.64</v>
      </c>
      <c r="AL177" s="384">
        <v>1764.83</v>
      </c>
      <c r="AM177" s="384">
        <v>1955.61</v>
      </c>
      <c r="AN177" s="384">
        <v>1428.72</v>
      </c>
      <c r="AO177" s="384">
        <v>1791.3</v>
      </c>
      <c r="AP177" s="316" t="s">
        <v>419</v>
      </c>
      <c r="AQ177" s="313" t="s">
        <v>419</v>
      </c>
      <c r="AR177" s="313" t="s">
        <v>419</v>
      </c>
      <c r="AS177" s="313" t="s">
        <v>419</v>
      </c>
      <c r="AT177" s="317" t="s">
        <v>419</v>
      </c>
      <c r="AU177" s="384">
        <v>1966.64</v>
      </c>
      <c r="AV177" s="384">
        <v>2337.81</v>
      </c>
      <c r="AW177" s="384">
        <v>1831.86</v>
      </c>
      <c r="AX177" s="384">
        <v>1626.06</v>
      </c>
      <c r="AY177" s="384">
        <v>2209.77</v>
      </c>
      <c r="AZ177" s="393">
        <v>897.37</v>
      </c>
      <c r="BA177" s="384">
        <v>1418.32</v>
      </c>
      <c r="BB177" s="384">
        <v>716.8</v>
      </c>
      <c r="BC177" s="384">
        <v>743.2</v>
      </c>
      <c r="BD177" s="388">
        <v>1162.6500000000001</v>
      </c>
      <c r="BE177" s="313" t="s">
        <v>419</v>
      </c>
      <c r="BF177" s="313" t="s">
        <v>419</v>
      </c>
      <c r="BG177" s="313" t="s">
        <v>419</v>
      </c>
      <c r="BH177" s="313" t="s">
        <v>419</v>
      </c>
      <c r="BI177" s="313" t="s">
        <v>419</v>
      </c>
      <c r="BJ177" s="393">
        <v>593.54</v>
      </c>
      <c r="BK177" s="384">
        <v>687.38</v>
      </c>
      <c r="BL177" s="384">
        <v>465.99</v>
      </c>
      <c r="BM177" s="384">
        <v>459.2</v>
      </c>
      <c r="BN177" s="388">
        <v>503.71</v>
      </c>
      <c r="BO177" s="384">
        <v>1041.5999999999999</v>
      </c>
      <c r="BP177" s="384">
        <v>1638.68</v>
      </c>
      <c r="BQ177" s="384">
        <v>995.2</v>
      </c>
      <c r="BR177" s="384">
        <v>1134.4000000000001</v>
      </c>
      <c r="BS177" s="384">
        <v>1101.5999999999999</v>
      </c>
      <c r="BT177" s="316" t="s">
        <v>419</v>
      </c>
      <c r="BU177" s="313" t="s">
        <v>419</v>
      </c>
      <c r="BV177" s="313" t="s">
        <v>419</v>
      </c>
      <c r="BW177" s="313" t="s">
        <v>419</v>
      </c>
      <c r="BX177" s="317" t="s">
        <v>419</v>
      </c>
    </row>
    <row r="178" spans="1:76" x14ac:dyDescent="0.25">
      <c r="A178" s="387" t="s">
        <v>322</v>
      </c>
      <c r="B178" s="393">
        <v>35.630000000000003</v>
      </c>
      <c r="C178" s="384">
        <v>16.5</v>
      </c>
      <c r="D178" s="384">
        <v>21.2</v>
      </c>
      <c r="E178" s="384">
        <v>33.93</v>
      </c>
      <c r="F178" s="388">
        <v>42.56</v>
      </c>
      <c r="G178" s="313" t="s">
        <v>419</v>
      </c>
      <c r="H178" s="313" t="s">
        <v>419</v>
      </c>
      <c r="I178" s="313" t="s">
        <v>419</v>
      </c>
      <c r="J178" s="313" t="s">
        <v>419</v>
      </c>
      <c r="K178" s="313" t="s">
        <v>419</v>
      </c>
      <c r="L178" s="316">
        <v>155.16999999999999</v>
      </c>
      <c r="M178" s="313">
        <v>131.71</v>
      </c>
      <c r="N178" s="313">
        <v>171.53</v>
      </c>
      <c r="O178" s="313">
        <v>174.24</v>
      </c>
      <c r="P178" s="317">
        <v>180.96</v>
      </c>
      <c r="Q178" s="384">
        <v>57.19</v>
      </c>
      <c r="R178" s="384">
        <v>46.25</v>
      </c>
      <c r="S178" s="384">
        <v>13.6</v>
      </c>
      <c r="T178" s="384">
        <v>32.69</v>
      </c>
      <c r="U178" s="384">
        <v>53.24</v>
      </c>
      <c r="V178" s="393">
        <v>38</v>
      </c>
      <c r="W178" s="384">
        <v>62.8</v>
      </c>
      <c r="X178" s="384">
        <v>23.2</v>
      </c>
      <c r="Y178" s="384">
        <v>26.66</v>
      </c>
      <c r="Z178" s="388">
        <v>63</v>
      </c>
      <c r="AA178" s="313" t="s">
        <v>419</v>
      </c>
      <c r="AB178" s="313" t="s">
        <v>419</v>
      </c>
      <c r="AC178" s="313" t="s">
        <v>419</v>
      </c>
      <c r="AD178" s="313" t="s">
        <v>419</v>
      </c>
      <c r="AE178" s="313" t="s">
        <v>419</v>
      </c>
      <c r="AF178" s="402" t="s">
        <v>419</v>
      </c>
      <c r="AG178" s="403" t="s">
        <v>419</v>
      </c>
      <c r="AH178" s="403" t="s">
        <v>419</v>
      </c>
      <c r="AI178" s="403" t="s">
        <v>419</v>
      </c>
      <c r="AJ178" s="404" t="s">
        <v>419</v>
      </c>
      <c r="AK178" s="313" t="s">
        <v>419</v>
      </c>
      <c r="AL178" s="313" t="s">
        <v>419</v>
      </c>
      <c r="AM178" s="313" t="s">
        <v>419</v>
      </c>
      <c r="AN178" s="313" t="s">
        <v>419</v>
      </c>
      <c r="AO178" s="313" t="s">
        <v>419</v>
      </c>
      <c r="AP178" s="316" t="s">
        <v>419</v>
      </c>
      <c r="AQ178" s="313" t="s">
        <v>419</v>
      </c>
      <c r="AR178" s="313" t="s">
        <v>419</v>
      </c>
      <c r="AS178" s="313" t="s">
        <v>419</v>
      </c>
      <c r="AT178" s="317" t="s">
        <v>419</v>
      </c>
      <c r="AU178" s="313" t="s">
        <v>419</v>
      </c>
      <c r="AV178" s="313" t="s">
        <v>419</v>
      </c>
      <c r="AW178" s="313" t="s">
        <v>419</v>
      </c>
      <c r="AX178" s="313" t="s">
        <v>419</v>
      </c>
      <c r="AY178" s="313" t="s">
        <v>419</v>
      </c>
      <c r="AZ178" s="316" t="s">
        <v>419</v>
      </c>
      <c r="BA178" s="313" t="s">
        <v>419</v>
      </c>
      <c r="BB178" s="313" t="s">
        <v>419</v>
      </c>
      <c r="BC178" s="313" t="s">
        <v>419</v>
      </c>
      <c r="BD178" s="317" t="s">
        <v>419</v>
      </c>
      <c r="BE178" s="313" t="s">
        <v>419</v>
      </c>
      <c r="BF178" s="313" t="s">
        <v>419</v>
      </c>
      <c r="BG178" s="313" t="s">
        <v>419</v>
      </c>
      <c r="BH178" s="313" t="s">
        <v>419</v>
      </c>
      <c r="BI178" s="313" t="s">
        <v>419</v>
      </c>
      <c r="BJ178" s="393" t="s">
        <v>419</v>
      </c>
      <c r="BK178" s="384" t="s">
        <v>419</v>
      </c>
      <c r="BL178" s="384" t="s">
        <v>419</v>
      </c>
      <c r="BM178" s="384" t="s">
        <v>419</v>
      </c>
      <c r="BN178" s="388" t="s">
        <v>419</v>
      </c>
      <c r="BO178" s="313" t="s">
        <v>419</v>
      </c>
      <c r="BP178" s="313" t="s">
        <v>419</v>
      </c>
      <c r="BQ178" s="313" t="s">
        <v>419</v>
      </c>
      <c r="BR178" s="313" t="s">
        <v>419</v>
      </c>
      <c r="BS178" s="313" t="s">
        <v>419</v>
      </c>
      <c r="BT178" s="316" t="s">
        <v>419</v>
      </c>
      <c r="BU178" s="313" t="s">
        <v>419</v>
      </c>
      <c r="BV178" s="313" t="s">
        <v>419</v>
      </c>
      <c r="BW178" s="313" t="s">
        <v>419</v>
      </c>
      <c r="BX178" s="317" t="s">
        <v>419</v>
      </c>
    </row>
    <row r="179" spans="1:76" x14ac:dyDescent="0.25">
      <c r="A179" s="387" t="s">
        <v>323</v>
      </c>
      <c r="B179" s="393" t="s">
        <v>419</v>
      </c>
      <c r="C179" s="384" t="s">
        <v>419</v>
      </c>
      <c r="D179" s="384" t="s">
        <v>419</v>
      </c>
      <c r="E179" s="384" t="s">
        <v>419</v>
      </c>
      <c r="F179" s="388" t="s">
        <v>419</v>
      </c>
      <c r="G179" s="313" t="s">
        <v>419</v>
      </c>
      <c r="H179" s="313" t="s">
        <v>419</v>
      </c>
      <c r="I179" s="313" t="s">
        <v>419</v>
      </c>
      <c r="J179" s="313" t="s">
        <v>419</v>
      </c>
      <c r="K179" s="313" t="s">
        <v>419</v>
      </c>
      <c r="L179" s="316" t="s">
        <v>419</v>
      </c>
      <c r="M179" s="313" t="s">
        <v>419</v>
      </c>
      <c r="N179" s="313" t="s">
        <v>419</v>
      </c>
      <c r="O179" s="313" t="s">
        <v>419</v>
      </c>
      <c r="P179" s="317" t="s">
        <v>419</v>
      </c>
      <c r="Q179" s="384" t="s">
        <v>419</v>
      </c>
      <c r="R179" s="384" t="s">
        <v>419</v>
      </c>
      <c r="S179" s="384" t="s">
        <v>419</v>
      </c>
      <c r="T179" s="384" t="s">
        <v>419</v>
      </c>
      <c r="U179" s="384" t="s">
        <v>419</v>
      </c>
      <c r="V179" s="316" t="s">
        <v>419</v>
      </c>
      <c r="W179" s="313" t="s">
        <v>419</v>
      </c>
      <c r="X179" s="313" t="s">
        <v>419</v>
      </c>
      <c r="Y179" s="313" t="s">
        <v>419</v>
      </c>
      <c r="Z179" s="317" t="s">
        <v>419</v>
      </c>
      <c r="AA179" s="313" t="s">
        <v>419</v>
      </c>
      <c r="AB179" s="313" t="s">
        <v>419</v>
      </c>
      <c r="AC179" s="313" t="s">
        <v>419</v>
      </c>
      <c r="AD179" s="313" t="s">
        <v>419</v>
      </c>
      <c r="AE179" s="313" t="s">
        <v>419</v>
      </c>
      <c r="AF179" s="402" t="s">
        <v>419</v>
      </c>
      <c r="AG179" s="403" t="s">
        <v>419</v>
      </c>
      <c r="AH179" s="403" t="s">
        <v>419</v>
      </c>
      <c r="AI179" s="403" t="s">
        <v>419</v>
      </c>
      <c r="AJ179" s="404" t="s">
        <v>419</v>
      </c>
      <c r="AK179" s="313" t="s">
        <v>419</v>
      </c>
      <c r="AL179" s="313" t="s">
        <v>419</v>
      </c>
      <c r="AM179" s="313" t="s">
        <v>419</v>
      </c>
      <c r="AN179" s="313" t="s">
        <v>419</v>
      </c>
      <c r="AO179" s="313" t="s">
        <v>419</v>
      </c>
      <c r="AP179" s="316" t="s">
        <v>419</v>
      </c>
      <c r="AQ179" s="313" t="s">
        <v>419</v>
      </c>
      <c r="AR179" s="313" t="s">
        <v>419</v>
      </c>
      <c r="AS179" s="313" t="s">
        <v>419</v>
      </c>
      <c r="AT179" s="317" t="s">
        <v>419</v>
      </c>
      <c r="AU179" s="313" t="s">
        <v>419</v>
      </c>
      <c r="AV179" s="313" t="s">
        <v>419</v>
      </c>
      <c r="AW179" s="313" t="s">
        <v>419</v>
      </c>
      <c r="AX179" s="313" t="s">
        <v>419</v>
      </c>
      <c r="AY179" s="313" t="s">
        <v>419</v>
      </c>
      <c r="AZ179" s="316" t="s">
        <v>419</v>
      </c>
      <c r="BA179" s="313" t="s">
        <v>419</v>
      </c>
      <c r="BB179" s="313" t="s">
        <v>419</v>
      </c>
      <c r="BC179" s="313" t="s">
        <v>419</v>
      </c>
      <c r="BD179" s="317" t="s">
        <v>419</v>
      </c>
      <c r="BE179" s="313" t="s">
        <v>419</v>
      </c>
      <c r="BF179" s="313" t="s">
        <v>419</v>
      </c>
      <c r="BG179" s="313" t="s">
        <v>419</v>
      </c>
      <c r="BH179" s="313" t="s">
        <v>419</v>
      </c>
      <c r="BI179" s="313" t="s">
        <v>419</v>
      </c>
      <c r="BJ179" s="316" t="s">
        <v>419</v>
      </c>
      <c r="BK179" s="313" t="s">
        <v>419</v>
      </c>
      <c r="BL179" s="313" t="s">
        <v>419</v>
      </c>
      <c r="BM179" s="313" t="s">
        <v>419</v>
      </c>
      <c r="BN179" s="317" t="s">
        <v>419</v>
      </c>
      <c r="BO179" s="313" t="s">
        <v>419</v>
      </c>
      <c r="BP179" s="313" t="s">
        <v>419</v>
      </c>
      <c r="BQ179" s="313" t="s">
        <v>419</v>
      </c>
      <c r="BR179" s="313" t="s">
        <v>419</v>
      </c>
      <c r="BS179" s="313" t="s">
        <v>419</v>
      </c>
      <c r="BT179" s="316" t="s">
        <v>419</v>
      </c>
      <c r="BU179" s="313" t="s">
        <v>419</v>
      </c>
      <c r="BV179" s="313" t="s">
        <v>419</v>
      </c>
      <c r="BW179" s="313" t="s">
        <v>419</v>
      </c>
      <c r="BX179" s="317" t="s">
        <v>419</v>
      </c>
    </row>
    <row r="180" spans="1:76" x14ac:dyDescent="0.25">
      <c r="A180" s="387" t="s">
        <v>324</v>
      </c>
      <c r="B180" s="393">
        <v>33.520000000000003</v>
      </c>
      <c r="C180" s="384">
        <v>34.01</v>
      </c>
      <c r="D180" s="384">
        <v>25.2</v>
      </c>
      <c r="E180" s="384">
        <v>31.46</v>
      </c>
      <c r="F180" s="388">
        <v>40.82</v>
      </c>
      <c r="G180" s="313" t="s">
        <v>419</v>
      </c>
      <c r="H180" s="313" t="s">
        <v>419</v>
      </c>
      <c r="I180" s="313" t="s">
        <v>419</v>
      </c>
      <c r="J180" s="313" t="s">
        <v>419</v>
      </c>
      <c r="K180" s="313" t="s">
        <v>419</v>
      </c>
      <c r="L180" s="393">
        <v>187.11</v>
      </c>
      <c r="M180" s="384">
        <v>160.02000000000001</v>
      </c>
      <c r="N180" s="384">
        <v>199.84</v>
      </c>
      <c r="O180" s="384">
        <v>129.78</v>
      </c>
      <c r="P180" s="388">
        <v>197.35</v>
      </c>
      <c r="Q180" s="384">
        <v>57.19</v>
      </c>
      <c r="R180" s="384">
        <v>23.2</v>
      </c>
      <c r="S180" s="384">
        <v>21.6</v>
      </c>
      <c r="T180" s="384">
        <v>37.4</v>
      </c>
      <c r="U180" s="384">
        <v>42.75</v>
      </c>
      <c r="V180" s="393">
        <v>47.44</v>
      </c>
      <c r="W180" s="384">
        <v>32.67</v>
      </c>
      <c r="X180" s="384">
        <v>29.6</v>
      </c>
      <c r="Y180" s="384">
        <v>29.6</v>
      </c>
      <c r="Z180" s="388">
        <v>63</v>
      </c>
      <c r="AA180" s="313" t="s">
        <v>419</v>
      </c>
      <c r="AB180" s="313" t="s">
        <v>419</v>
      </c>
      <c r="AC180" s="313" t="s">
        <v>419</v>
      </c>
      <c r="AD180" s="313" t="s">
        <v>419</v>
      </c>
      <c r="AE180" s="313" t="s">
        <v>419</v>
      </c>
      <c r="AF180" s="409">
        <v>49</v>
      </c>
      <c r="AG180" s="410">
        <v>31</v>
      </c>
      <c r="AH180" s="410">
        <v>28</v>
      </c>
      <c r="AI180" s="410">
        <v>26</v>
      </c>
      <c r="AJ180" s="411">
        <v>29.21</v>
      </c>
      <c r="AK180" s="313">
        <v>1942.69</v>
      </c>
      <c r="AL180" s="313">
        <v>1757.9</v>
      </c>
      <c r="AM180" s="313">
        <v>927.6</v>
      </c>
      <c r="AN180" s="313">
        <v>1077.8900000000001</v>
      </c>
      <c r="AO180" s="313">
        <v>1072.0999999999999</v>
      </c>
      <c r="AP180" s="316" t="s">
        <v>419</v>
      </c>
      <c r="AQ180" s="313" t="s">
        <v>419</v>
      </c>
      <c r="AR180" s="313" t="s">
        <v>419</v>
      </c>
      <c r="AS180" s="313" t="s">
        <v>419</v>
      </c>
      <c r="AT180" s="317" t="s">
        <v>419</v>
      </c>
      <c r="AU180" s="384">
        <v>1519.68</v>
      </c>
      <c r="AV180" s="384">
        <v>2127.27</v>
      </c>
      <c r="AW180" s="384">
        <v>1036.8</v>
      </c>
      <c r="AX180" s="384">
        <v>1138.9000000000001</v>
      </c>
      <c r="AY180" s="384">
        <v>2411.09</v>
      </c>
      <c r="AZ180" s="393">
        <v>1247.44</v>
      </c>
      <c r="BA180" s="384">
        <v>1547.31</v>
      </c>
      <c r="BB180" s="384">
        <v>840</v>
      </c>
      <c r="BC180" s="384">
        <v>950.93</v>
      </c>
      <c r="BD180" s="388">
        <v>1404.76</v>
      </c>
      <c r="BE180" s="313">
        <v>854.6</v>
      </c>
      <c r="BF180" s="313">
        <v>813.87</v>
      </c>
      <c r="BG180" s="313">
        <v>599.20000000000005</v>
      </c>
      <c r="BH180" s="313">
        <v>1023.53</v>
      </c>
      <c r="BI180" s="313">
        <v>936.84</v>
      </c>
      <c r="BJ180" s="393" t="s">
        <v>419</v>
      </c>
      <c r="BK180" s="384" t="s">
        <v>419</v>
      </c>
      <c r="BL180" s="384" t="s">
        <v>419</v>
      </c>
      <c r="BM180" s="384" t="s">
        <v>419</v>
      </c>
      <c r="BN180" s="388" t="s">
        <v>419</v>
      </c>
      <c r="BO180" s="384">
        <v>872</v>
      </c>
      <c r="BP180" s="384">
        <v>1666.14</v>
      </c>
      <c r="BQ180" s="384">
        <v>860.8</v>
      </c>
      <c r="BR180" s="384">
        <v>905.6</v>
      </c>
      <c r="BS180" s="384">
        <v>1745.62</v>
      </c>
      <c r="BT180" s="316" t="s">
        <v>419</v>
      </c>
      <c r="BU180" s="313" t="s">
        <v>419</v>
      </c>
      <c r="BV180" s="313" t="s">
        <v>419</v>
      </c>
      <c r="BW180" s="313" t="s">
        <v>419</v>
      </c>
      <c r="BX180" s="317" t="s">
        <v>419</v>
      </c>
    </row>
    <row r="181" spans="1:76" x14ac:dyDescent="0.25">
      <c r="A181" s="387" t="s">
        <v>325</v>
      </c>
      <c r="B181" s="393">
        <v>67.83</v>
      </c>
      <c r="C181" s="384">
        <v>91.36</v>
      </c>
      <c r="D181" s="384">
        <v>46.22</v>
      </c>
      <c r="E181" s="384">
        <v>65.98</v>
      </c>
      <c r="F181" s="388">
        <v>59.6</v>
      </c>
      <c r="G181" s="313">
        <v>33.25</v>
      </c>
      <c r="H181" s="313">
        <v>33.090000000000003</v>
      </c>
      <c r="I181" s="313">
        <v>33.659999999999997</v>
      </c>
      <c r="J181" s="313">
        <v>38.53</v>
      </c>
      <c r="K181" s="313">
        <v>34</v>
      </c>
      <c r="L181" s="316">
        <v>155.16999999999999</v>
      </c>
      <c r="M181" s="313">
        <v>164.04</v>
      </c>
      <c r="N181" s="313">
        <v>175.52</v>
      </c>
      <c r="O181" s="313">
        <v>169.29</v>
      </c>
      <c r="P181" s="317">
        <v>188.78</v>
      </c>
      <c r="Q181" s="384">
        <v>93.12</v>
      </c>
      <c r="R181" s="384">
        <v>99.23</v>
      </c>
      <c r="S181" s="384">
        <v>75.63</v>
      </c>
      <c r="T181" s="384">
        <v>73.010000000000005</v>
      </c>
      <c r="U181" s="384">
        <v>54.28</v>
      </c>
      <c r="V181" s="393">
        <v>90</v>
      </c>
      <c r="W181" s="384">
        <v>49.6</v>
      </c>
      <c r="X181" s="384">
        <v>49.6</v>
      </c>
      <c r="Y181" s="384">
        <v>85</v>
      </c>
      <c r="Z181" s="388">
        <v>66.7</v>
      </c>
      <c r="AA181" s="313" t="s">
        <v>419</v>
      </c>
      <c r="AB181" s="313" t="s">
        <v>419</v>
      </c>
      <c r="AC181" s="313" t="s">
        <v>419</v>
      </c>
      <c r="AD181" s="313" t="s">
        <v>419</v>
      </c>
      <c r="AE181" s="313" t="s">
        <v>419</v>
      </c>
      <c r="AF181" s="409" t="s">
        <v>419</v>
      </c>
      <c r="AG181" s="410" t="s">
        <v>419</v>
      </c>
      <c r="AH181" s="410" t="s">
        <v>419</v>
      </c>
      <c r="AI181" s="410" t="s">
        <v>419</v>
      </c>
      <c r="AJ181" s="411" t="s">
        <v>419</v>
      </c>
      <c r="AK181" s="313" t="s">
        <v>419</v>
      </c>
      <c r="AL181" s="313" t="s">
        <v>419</v>
      </c>
      <c r="AM181" s="313" t="s">
        <v>419</v>
      </c>
      <c r="AN181" s="313" t="s">
        <v>419</v>
      </c>
      <c r="AO181" s="313" t="s">
        <v>419</v>
      </c>
      <c r="AP181" s="316" t="s">
        <v>419</v>
      </c>
      <c r="AQ181" s="313" t="s">
        <v>419</v>
      </c>
      <c r="AR181" s="313" t="s">
        <v>419</v>
      </c>
      <c r="AS181" s="313" t="s">
        <v>419</v>
      </c>
      <c r="AT181" s="317" t="s">
        <v>419</v>
      </c>
      <c r="AU181" s="313" t="s">
        <v>419</v>
      </c>
      <c r="AV181" s="313" t="s">
        <v>419</v>
      </c>
      <c r="AW181" s="313" t="s">
        <v>419</v>
      </c>
      <c r="AX181" s="313" t="s">
        <v>419</v>
      </c>
      <c r="AY181" s="313" t="s">
        <v>419</v>
      </c>
      <c r="AZ181" s="316" t="s">
        <v>419</v>
      </c>
      <c r="BA181" s="313" t="s">
        <v>419</v>
      </c>
      <c r="BB181" s="313" t="s">
        <v>419</v>
      </c>
      <c r="BC181" s="313" t="s">
        <v>419</v>
      </c>
      <c r="BD181" s="317" t="s">
        <v>419</v>
      </c>
      <c r="BE181" s="313" t="s">
        <v>419</v>
      </c>
      <c r="BF181" s="313" t="s">
        <v>419</v>
      </c>
      <c r="BG181" s="313" t="s">
        <v>419</v>
      </c>
      <c r="BH181" s="313" t="s">
        <v>419</v>
      </c>
      <c r="BI181" s="313" t="s">
        <v>419</v>
      </c>
      <c r="BJ181" s="393" t="s">
        <v>419</v>
      </c>
      <c r="BK181" s="384" t="s">
        <v>419</v>
      </c>
      <c r="BL181" s="384" t="s">
        <v>419</v>
      </c>
      <c r="BM181" s="384" t="s">
        <v>419</v>
      </c>
      <c r="BN181" s="388" t="s">
        <v>419</v>
      </c>
      <c r="BO181" s="313" t="s">
        <v>419</v>
      </c>
      <c r="BP181" s="313" t="s">
        <v>419</v>
      </c>
      <c r="BQ181" s="313" t="s">
        <v>419</v>
      </c>
      <c r="BR181" s="313" t="s">
        <v>419</v>
      </c>
      <c r="BS181" s="313" t="s">
        <v>419</v>
      </c>
      <c r="BT181" s="316" t="s">
        <v>419</v>
      </c>
      <c r="BU181" s="313" t="s">
        <v>419</v>
      </c>
      <c r="BV181" s="313" t="s">
        <v>419</v>
      </c>
      <c r="BW181" s="313" t="s">
        <v>419</v>
      </c>
      <c r="BX181" s="317" t="s">
        <v>419</v>
      </c>
    </row>
    <row r="182" spans="1:76" x14ac:dyDescent="0.25">
      <c r="A182" s="387" t="s">
        <v>326</v>
      </c>
      <c r="B182" s="393">
        <v>42.47</v>
      </c>
      <c r="C182" s="384">
        <v>36.229999999999997</v>
      </c>
      <c r="D182" s="384">
        <v>24.96</v>
      </c>
      <c r="E182" s="384">
        <v>28.97</v>
      </c>
      <c r="F182" s="388">
        <v>35.770000000000003</v>
      </c>
      <c r="G182" s="384">
        <v>36.94</v>
      </c>
      <c r="H182" s="384">
        <v>29.6</v>
      </c>
      <c r="I182" s="384">
        <v>24</v>
      </c>
      <c r="J182" s="384">
        <v>39.049999999999997</v>
      </c>
      <c r="K182" s="384">
        <v>39.99</v>
      </c>
      <c r="L182" s="393">
        <v>201.51</v>
      </c>
      <c r="M182" s="384">
        <v>115.3</v>
      </c>
      <c r="N182" s="384">
        <v>176.38</v>
      </c>
      <c r="O182" s="384">
        <v>148.24</v>
      </c>
      <c r="P182" s="388">
        <v>178.25</v>
      </c>
      <c r="Q182" s="384">
        <v>71.73</v>
      </c>
      <c r="R182" s="384">
        <v>51.6</v>
      </c>
      <c r="S182" s="384">
        <v>33.32</v>
      </c>
      <c r="T182" s="384">
        <v>58.27</v>
      </c>
      <c r="U182" s="384">
        <v>40.49</v>
      </c>
      <c r="V182" s="393">
        <v>62</v>
      </c>
      <c r="W182" s="384">
        <v>44.34</v>
      </c>
      <c r="X182" s="384">
        <v>36</v>
      </c>
      <c r="Y182" s="384">
        <v>37.6</v>
      </c>
      <c r="Z182" s="388">
        <v>40.909999999999997</v>
      </c>
      <c r="AA182" s="384">
        <v>19.93</v>
      </c>
      <c r="AB182" s="384">
        <v>19.38</v>
      </c>
      <c r="AC182" s="384">
        <v>12.8</v>
      </c>
      <c r="AD182" s="384">
        <v>19.5</v>
      </c>
      <c r="AE182" s="384">
        <v>12.8</v>
      </c>
      <c r="AF182" s="409">
        <v>49</v>
      </c>
      <c r="AG182" s="410">
        <v>31</v>
      </c>
      <c r="AH182" s="410">
        <v>28</v>
      </c>
      <c r="AI182" s="410">
        <v>26</v>
      </c>
      <c r="AJ182" s="411">
        <v>32</v>
      </c>
      <c r="AK182" s="384">
        <v>1758.1</v>
      </c>
      <c r="AL182" s="384">
        <v>1836.46</v>
      </c>
      <c r="AM182" s="384">
        <v>846.32</v>
      </c>
      <c r="AN182" s="384">
        <v>1231.1500000000001</v>
      </c>
      <c r="AO182" s="384">
        <v>1156.8800000000001</v>
      </c>
      <c r="AP182" s="393">
        <v>1350.96</v>
      </c>
      <c r="AQ182" s="384">
        <v>1407.73</v>
      </c>
      <c r="AR182" s="384">
        <v>965.57</v>
      </c>
      <c r="AS182" s="384">
        <v>1721.78</v>
      </c>
      <c r="AT182" s="388">
        <v>1721.78</v>
      </c>
      <c r="AU182" s="384">
        <v>2387.5500000000002</v>
      </c>
      <c r="AV182" s="384">
        <v>1787.3</v>
      </c>
      <c r="AW182" s="384">
        <v>1106.4000000000001</v>
      </c>
      <c r="AX182" s="384">
        <v>2007.53</v>
      </c>
      <c r="AY182" s="384">
        <v>2646.76</v>
      </c>
      <c r="AZ182" s="393">
        <v>2027.11</v>
      </c>
      <c r="BA182" s="384">
        <v>1738.32</v>
      </c>
      <c r="BB182" s="384">
        <v>642.4</v>
      </c>
      <c r="BC182" s="384">
        <v>1056.23</v>
      </c>
      <c r="BD182" s="388">
        <v>1560.84</v>
      </c>
      <c r="BE182" s="384">
        <v>756.8</v>
      </c>
      <c r="BF182" s="384">
        <v>890.72</v>
      </c>
      <c r="BG182" s="384">
        <v>754.4</v>
      </c>
      <c r="BH182" s="384">
        <v>1033.4000000000001</v>
      </c>
      <c r="BI182" s="384">
        <v>1122.92</v>
      </c>
      <c r="BJ182" s="393">
        <v>514.27</v>
      </c>
      <c r="BK182" s="384">
        <v>783.32</v>
      </c>
      <c r="BL182" s="384">
        <v>396.8</v>
      </c>
      <c r="BM182" s="384">
        <v>409.72</v>
      </c>
      <c r="BN182" s="388">
        <v>427.2</v>
      </c>
      <c r="BO182" s="384">
        <v>918.4</v>
      </c>
      <c r="BP182" s="384">
        <v>1700.59</v>
      </c>
      <c r="BQ182" s="384">
        <v>918.4</v>
      </c>
      <c r="BR182" s="384">
        <v>1794.52</v>
      </c>
      <c r="BS182" s="384">
        <v>1562.54</v>
      </c>
      <c r="BT182" s="316" t="s">
        <v>419</v>
      </c>
      <c r="BU182" s="313" t="s">
        <v>419</v>
      </c>
      <c r="BV182" s="313" t="s">
        <v>419</v>
      </c>
      <c r="BW182" s="313" t="s">
        <v>419</v>
      </c>
      <c r="BX182" s="317" t="s">
        <v>419</v>
      </c>
    </row>
    <row r="183" spans="1:76" x14ac:dyDescent="0.25">
      <c r="A183" s="387" t="s">
        <v>327</v>
      </c>
      <c r="B183" s="393">
        <v>43.89</v>
      </c>
      <c r="C183" s="384">
        <v>39.979999999999997</v>
      </c>
      <c r="D183" s="384">
        <v>24.08</v>
      </c>
      <c r="E183" s="384">
        <v>24.25</v>
      </c>
      <c r="F183" s="388">
        <v>26.76</v>
      </c>
      <c r="G183" s="384">
        <v>33.5</v>
      </c>
      <c r="H183" s="384">
        <v>29.6</v>
      </c>
      <c r="I183" s="384">
        <v>29.6</v>
      </c>
      <c r="J183" s="384">
        <v>29.6</v>
      </c>
      <c r="K183" s="384">
        <v>34</v>
      </c>
      <c r="L183" s="393">
        <v>155.16999999999999</v>
      </c>
      <c r="M183" s="384">
        <v>107.2</v>
      </c>
      <c r="N183" s="384">
        <v>109.22</v>
      </c>
      <c r="O183" s="384">
        <v>110.59</v>
      </c>
      <c r="P183" s="388">
        <v>164.33</v>
      </c>
      <c r="Q183" s="384">
        <v>51.69</v>
      </c>
      <c r="R183" s="384">
        <v>46.01</v>
      </c>
      <c r="S183" s="384">
        <v>27.84</v>
      </c>
      <c r="T183" s="384">
        <v>44.61</v>
      </c>
      <c r="U183" s="384">
        <v>55.8</v>
      </c>
      <c r="V183" s="393">
        <v>57.13</v>
      </c>
      <c r="W183" s="384">
        <v>56</v>
      </c>
      <c r="X183" s="384">
        <v>32.799999999999997</v>
      </c>
      <c r="Y183" s="384">
        <v>31.2</v>
      </c>
      <c r="Z183" s="388">
        <v>40.18</v>
      </c>
      <c r="AA183" s="384">
        <v>15.92</v>
      </c>
      <c r="AB183" s="384">
        <v>17.850000000000001</v>
      </c>
      <c r="AC183" s="384">
        <v>12</v>
      </c>
      <c r="AD183" s="384">
        <v>12</v>
      </c>
      <c r="AE183" s="384">
        <v>12</v>
      </c>
      <c r="AF183" s="393">
        <v>49</v>
      </c>
      <c r="AG183" s="384">
        <v>31</v>
      </c>
      <c r="AH183" s="384">
        <v>28</v>
      </c>
      <c r="AI183" s="384">
        <v>26</v>
      </c>
      <c r="AJ183" s="388">
        <v>27</v>
      </c>
      <c r="AK183" s="384">
        <v>1331.34</v>
      </c>
      <c r="AL183" s="384">
        <v>1625.92</v>
      </c>
      <c r="AM183" s="384">
        <v>748</v>
      </c>
      <c r="AN183" s="384">
        <v>1007.88</v>
      </c>
      <c r="AO183" s="384">
        <v>955.85</v>
      </c>
      <c r="AP183" s="316" t="s">
        <v>419</v>
      </c>
      <c r="AQ183" s="313" t="s">
        <v>419</v>
      </c>
      <c r="AR183" s="313" t="s">
        <v>419</v>
      </c>
      <c r="AS183" s="313" t="s">
        <v>419</v>
      </c>
      <c r="AT183" s="317" t="s">
        <v>419</v>
      </c>
      <c r="AU183" s="384">
        <v>2752.02</v>
      </c>
      <c r="AV183" s="384">
        <v>2391.35</v>
      </c>
      <c r="AW183" s="384">
        <v>1274.4000000000001</v>
      </c>
      <c r="AX183" s="384">
        <v>1786.44</v>
      </c>
      <c r="AY183" s="384">
        <v>1700.26</v>
      </c>
      <c r="AZ183" s="393">
        <v>1177.9100000000001</v>
      </c>
      <c r="BA183" s="384">
        <v>1565.95</v>
      </c>
      <c r="BB183" s="384">
        <v>987.2</v>
      </c>
      <c r="BC183" s="384">
        <v>920.8</v>
      </c>
      <c r="BD183" s="388">
        <v>926.4</v>
      </c>
      <c r="BE183" s="313">
        <v>952.08</v>
      </c>
      <c r="BF183" s="313">
        <v>1097.0999999999999</v>
      </c>
      <c r="BG183" s="313">
        <v>733.6</v>
      </c>
      <c r="BH183" s="313">
        <v>1132.1500000000001</v>
      </c>
      <c r="BI183" s="313">
        <v>1089.31</v>
      </c>
      <c r="BJ183" s="393">
        <v>585.95000000000005</v>
      </c>
      <c r="BK183" s="384">
        <v>783.32</v>
      </c>
      <c r="BL183" s="384">
        <v>367.2</v>
      </c>
      <c r="BM183" s="384">
        <v>434.4</v>
      </c>
      <c r="BN183" s="388">
        <v>435.2</v>
      </c>
      <c r="BO183" s="384">
        <v>861.6</v>
      </c>
      <c r="BP183" s="384">
        <v>1697.97</v>
      </c>
      <c r="BQ183" s="384">
        <v>861.6</v>
      </c>
      <c r="BR183" s="384">
        <v>1383.83</v>
      </c>
      <c r="BS183" s="384">
        <v>1550.56</v>
      </c>
      <c r="BT183" s="393">
        <v>1220</v>
      </c>
      <c r="BU183" s="384">
        <v>1755.87</v>
      </c>
      <c r="BV183" s="384">
        <v>1220</v>
      </c>
      <c r="BW183" s="384">
        <v>1048</v>
      </c>
      <c r="BX183" s="388">
        <v>1526.39</v>
      </c>
    </row>
    <row r="184" spans="1:76" x14ac:dyDescent="0.25">
      <c r="A184" s="387" t="s">
        <v>328</v>
      </c>
      <c r="B184" s="393">
        <v>40.909999999999997</v>
      </c>
      <c r="C184" s="384">
        <v>29.49</v>
      </c>
      <c r="D184" s="384">
        <v>22.8</v>
      </c>
      <c r="E184" s="384">
        <v>23.52</v>
      </c>
      <c r="F184" s="388">
        <v>29.19</v>
      </c>
      <c r="G184" s="384">
        <v>33.5</v>
      </c>
      <c r="H184" s="384">
        <v>33.090000000000003</v>
      </c>
      <c r="I184" s="384">
        <v>33.659999999999997</v>
      </c>
      <c r="J184" s="384">
        <v>38.53</v>
      </c>
      <c r="K184" s="384">
        <v>34</v>
      </c>
      <c r="L184" s="393">
        <v>180.15</v>
      </c>
      <c r="M184" s="384">
        <v>119</v>
      </c>
      <c r="N184" s="384">
        <v>184.56</v>
      </c>
      <c r="O184" s="384">
        <v>188.16</v>
      </c>
      <c r="P184" s="388">
        <v>182.74</v>
      </c>
      <c r="Q184" s="384">
        <v>98.77</v>
      </c>
      <c r="R184" s="384">
        <v>76.5</v>
      </c>
      <c r="S184" s="384">
        <v>99.65</v>
      </c>
      <c r="T184" s="384">
        <v>86.29</v>
      </c>
      <c r="U184" s="384">
        <v>102.97</v>
      </c>
      <c r="V184" s="393">
        <v>46.42</v>
      </c>
      <c r="W184" s="384">
        <v>62.8</v>
      </c>
      <c r="X184" s="384">
        <v>28.8</v>
      </c>
      <c r="Y184" s="384">
        <v>28.8</v>
      </c>
      <c r="Z184" s="388">
        <v>63</v>
      </c>
      <c r="AA184" s="313">
        <v>16.8</v>
      </c>
      <c r="AB184" s="313">
        <v>15.55</v>
      </c>
      <c r="AC184" s="313">
        <v>9.6</v>
      </c>
      <c r="AD184" s="313">
        <v>9.6</v>
      </c>
      <c r="AE184" s="313">
        <v>9.6</v>
      </c>
      <c r="AF184" s="316" t="s">
        <v>419</v>
      </c>
      <c r="AG184" s="313" t="s">
        <v>419</v>
      </c>
      <c r="AH184" s="313" t="s">
        <v>419</v>
      </c>
      <c r="AI184" s="313" t="s">
        <v>419</v>
      </c>
      <c r="AJ184" s="317" t="s">
        <v>419</v>
      </c>
      <c r="AK184" s="313" t="s">
        <v>419</v>
      </c>
      <c r="AL184" s="313" t="s">
        <v>419</v>
      </c>
      <c r="AM184" s="313" t="s">
        <v>419</v>
      </c>
      <c r="AN184" s="313" t="s">
        <v>419</v>
      </c>
      <c r="AO184" s="313" t="s">
        <v>419</v>
      </c>
      <c r="AP184" s="316" t="s">
        <v>419</v>
      </c>
      <c r="AQ184" s="313" t="s">
        <v>419</v>
      </c>
      <c r="AR184" s="313" t="s">
        <v>419</v>
      </c>
      <c r="AS184" s="313" t="s">
        <v>419</v>
      </c>
      <c r="AT184" s="317" t="s">
        <v>419</v>
      </c>
      <c r="AU184" s="384">
        <v>1543.95</v>
      </c>
      <c r="AV184" s="384">
        <v>2165.9</v>
      </c>
      <c r="AW184" s="384">
        <v>400</v>
      </c>
      <c r="AX184" s="384">
        <v>1138.9000000000001</v>
      </c>
      <c r="AY184" s="384">
        <v>1838.36</v>
      </c>
      <c r="AZ184" s="393">
        <v>1174.24</v>
      </c>
      <c r="BA184" s="384">
        <v>1586.43</v>
      </c>
      <c r="BB184" s="384">
        <v>437.6</v>
      </c>
      <c r="BC184" s="384">
        <v>772.93</v>
      </c>
      <c r="BD184" s="388">
        <v>1382.05</v>
      </c>
      <c r="BE184" s="384">
        <v>732.48</v>
      </c>
      <c r="BF184" s="384">
        <v>804.93</v>
      </c>
      <c r="BG184" s="384">
        <v>599.20000000000005</v>
      </c>
      <c r="BH184" s="384">
        <v>599.20000000000005</v>
      </c>
      <c r="BI184" s="384">
        <v>842.67</v>
      </c>
      <c r="BJ184" s="393" t="s">
        <v>419</v>
      </c>
      <c r="BK184" s="384" t="s">
        <v>419</v>
      </c>
      <c r="BL184" s="384" t="s">
        <v>419</v>
      </c>
      <c r="BM184" s="384" t="s">
        <v>419</v>
      </c>
      <c r="BN184" s="388" t="s">
        <v>419</v>
      </c>
      <c r="BO184" s="313" t="s">
        <v>419</v>
      </c>
      <c r="BP184" s="313" t="s">
        <v>419</v>
      </c>
      <c r="BQ184" s="313" t="s">
        <v>419</v>
      </c>
      <c r="BR184" s="313" t="s">
        <v>419</v>
      </c>
      <c r="BS184" s="313" t="s">
        <v>419</v>
      </c>
      <c r="BT184" s="316" t="s">
        <v>419</v>
      </c>
      <c r="BU184" s="313" t="s">
        <v>419</v>
      </c>
      <c r="BV184" s="313" t="s">
        <v>419</v>
      </c>
      <c r="BW184" s="313" t="s">
        <v>419</v>
      </c>
      <c r="BX184" s="317" t="s">
        <v>419</v>
      </c>
    </row>
    <row r="185" spans="1:76" x14ac:dyDescent="0.25">
      <c r="A185" s="387" t="s">
        <v>329</v>
      </c>
      <c r="B185" s="393" t="s">
        <v>419</v>
      </c>
      <c r="C185" s="384" t="s">
        <v>419</v>
      </c>
      <c r="D185" s="384" t="s">
        <v>419</v>
      </c>
      <c r="E185" s="384" t="s">
        <v>419</v>
      </c>
      <c r="F185" s="388" t="s">
        <v>419</v>
      </c>
      <c r="G185" s="313" t="s">
        <v>419</v>
      </c>
      <c r="H185" s="313" t="s">
        <v>419</v>
      </c>
      <c r="I185" s="313" t="s">
        <v>419</v>
      </c>
      <c r="J185" s="313" t="s">
        <v>419</v>
      </c>
      <c r="K185" s="313" t="s">
        <v>419</v>
      </c>
      <c r="L185" s="316" t="s">
        <v>419</v>
      </c>
      <c r="M185" s="313" t="s">
        <v>419</v>
      </c>
      <c r="N185" s="313" t="s">
        <v>419</v>
      </c>
      <c r="O185" s="313" t="s">
        <v>419</v>
      </c>
      <c r="P185" s="317" t="s">
        <v>419</v>
      </c>
      <c r="Q185" s="313" t="s">
        <v>419</v>
      </c>
      <c r="R185" s="313" t="s">
        <v>419</v>
      </c>
      <c r="S185" s="313" t="s">
        <v>419</v>
      </c>
      <c r="T185" s="313" t="s">
        <v>419</v>
      </c>
      <c r="U185" s="313" t="s">
        <v>419</v>
      </c>
      <c r="V185" s="316" t="s">
        <v>419</v>
      </c>
      <c r="W185" s="313" t="s">
        <v>419</v>
      </c>
      <c r="X185" s="313" t="s">
        <v>419</v>
      </c>
      <c r="Y185" s="313" t="s">
        <v>419</v>
      </c>
      <c r="Z185" s="317" t="s">
        <v>419</v>
      </c>
      <c r="AA185" s="313" t="s">
        <v>419</v>
      </c>
      <c r="AB185" s="313" t="s">
        <v>419</v>
      </c>
      <c r="AC185" s="313" t="s">
        <v>419</v>
      </c>
      <c r="AD185" s="313" t="s">
        <v>419</v>
      </c>
      <c r="AE185" s="313" t="s">
        <v>419</v>
      </c>
      <c r="AF185" s="402" t="s">
        <v>419</v>
      </c>
      <c r="AG185" s="403" t="s">
        <v>419</v>
      </c>
      <c r="AH185" s="403" t="s">
        <v>419</v>
      </c>
      <c r="AI185" s="403" t="s">
        <v>419</v>
      </c>
      <c r="AJ185" s="404" t="s">
        <v>419</v>
      </c>
      <c r="AK185" s="313" t="s">
        <v>419</v>
      </c>
      <c r="AL185" s="313" t="s">
        <v>419</v>
      </c>
      <c r="AM185" s="313" t="s">
        <v>419</v>
      </c>
      <c r="AN185" s="313" t="s">
        <v>419</v>
      </c>
      <c r="AO185" s="313" t="s">
        <v>419</v>
      </c>
      <c r="AP185" s="316" t="s">
        <v>419</v>
      </c>
      <c r="AQ185" s="313" t="s">
        <v>419</v>
      </c>
      <c r="AR185" s="313" t="s">
        <v>419</v>
      </c>
      <c r="AS185" s="313" t="s">
        <v>419</v>
      </c>
      <c r="AT185" s="317" t="s">
        <v>419</v>
      </c>
      <c r="AU185" s="313" t="s">
        <v>419</v>
      </c>
      <c r="AV185" s="313" t="s">
        <v>419</v>
      </c>
      <c r="AW185" s="313" t="s">
        <v>419</v>
      </c>
      <c r="AX185" s="313" t="s">
        <v>419</v>
      </c>
      <c r="AY185" s="313" t="s">
        <v>419</v>
      </c>
      <c r="AZ185" s="316" t="s">
        <v>419</v>
      </c>
      <c r="BA185" s="313" t="s">
        <v>419</v>
      </c>
      <c r="BB185" s="313" t="s">
        <v>419</v>
      </c>
      <c r="BC185" s="313" t="s">
        <v>419</v>
      </c>
      <c r="BD185" s="317" t="s">
        <v>419</v>
      </c>
      <c r="BE185" s="313" t="s">
        <v>419</v>
      </c>
      <c r="BF185" s="313" t="s">
        <v>419</v>
      </c>
      <c r="BG185" s="313" t="s">
        <v>419</v>
      </c>
      <c r="BH185" s="313" t="s">
        <v>419</v>
      </c>
      <c r="BI185" s="313" t="s">
        <v>419</v>
      </c>
      <c r="BJ185" s="316" t="s">
        <v>419</v>
      </c>
      <c r="BK185" s="313" t="s">
        <v>419</v>
      </c>
      <c r="BL185" s="313" t="s">
        <v>419</v>
      </c>
      <c r="BM185" s="313" t="s">
        <v>419</v>
      </c>
      <c r="BN185" s="317" t="s">
        <v>419</v>
      </c>
      <c r="BO185" s="313" t="s">
        <v>419</v>
      </c>
      <c r="BP185" s="313" t="s">
        <v>419</v>
      </c>
      <c r="BQ185" s="313" t="s">
        <v>419</v>
      </c>
      <c r="BR185" s="313" t="s">
        <v>419</v>
      </c>
      <c r="BS185" s="313" t="s">
        <v>419</v>
      </c>
      <c r="BT185" s="316" t="s">
        <v>419</v>
      </c>
      <c r="BU185" s="313" t="s">
        <v>419</v>
      </c>
      <c r="BV185" s="313" t="s">
        <v>419</v>
      </c>
      <c r="BW185" s="313" t="s">
        <v>419</v>
      </c>
      <c r="BX185" s="317" t="s">
        <v>419</v>
      </c>
    </row>
    <row r="186" spans="1:76" x14ac:dyDescent="0.25">
      <c r="A186" s="387" t="s">
        <v>330</v>
      </c>
      <c r="B186" s="393">
        <v>43.1</v>
      </c>
      <c r="C186" s="384">
        <v>42.01</v>
      </c>
      <c r="D186" s="384">
        <v>25.68</v>
      </c>
      <c r="E186" s="384">
        <v>35.380000000000003</v>
      </c>
      <c r="F186" s="388">
        <v>29.59</v>
      </c>
      <c r="G186" s="313" t="s">
        <v>419</v>
      </c>
      <c r="H186" s="313" t="s">
        <v>419</v>
      </c>
      <c r="I186" s="313" t="s">
        <v>419</v>
      </c>
      <c r="J186" s="313" t="s">
        <v>419</v>
      </c>
      <c r="K186" s="313" t="s">
        <v>419</v>
      </c>
      <c r="L186" s="393">
        <v>155.16999999999999</v>
      </c>
      <c r="M186" s="384">
        <v>78.650000000000006</v>
      </c>
      <c r="N186" s="384">
        <v>182.65</v>
      </c>
      <c r="O186" s="384">
        <v>158.69999999999999</v>
      </c>
      <c r="P186" s="388">
        <v>127.78</v>
      </c>
      <c r="Q186" s="384">
        <v>32.24</v>
      </c>
      <c r="R186" s="384">
        <v>84.86</v>
      </c>
      <c r="S186" s="384">
        <v>39.020000000000003</v>
      </c>
      <c r="T186" s="384">
        <v>57.17</v>
      </c>
      <c r="U186" s="384">
        <v>46.45</v>
      </c>
      <c r="V186" s="393">
        <v>60</v>
      </c>
      <c r="W186" s="384">
        <v>66.040000000000006</v>
      </c>
      <c r="X186" s="384">
        <v>28.8</v>
      </c>
      <c r="Y186" s="384">
        <v>26.66</v>
      </c>
      <c r="Z186" s="388">
        <v>51.73</v>
      </c>
      <c r="AA186" s="384">
        <v>21.29</v>
      </c>
      <c r="AB186" s="384">
        <v>21.3</v>
      </c>
      <c r="AC186" s="384">
        <v>14.4</v>
      </c>
      <c r="AD186" s="384">
        <v>16.75</v>
      </c>
      <c r="AE186" s="384">
        <v>15.2</v>
      </c>
      <c r="AF186" s="402" t="s">
        <v>419</v>
      </c>
      <c r="AG186" s="403" t="s">
        <v>419</v>
      </c>
      <c r="AH186" s="403" t="s">
        <v>419</v>
      </c>
      <c r="AI186" s="403" t="s">
        <v>419</v>
      </c>
      <c r="AJ186" s="404" t="s">
        <v>419</v>
      </c>
      <c r="AK186" s="384">
        <v>1663.97</v>
      </c>
      <c r="AL186" s="384">
        <v>1873.63</v>
      </c>
      <c r="AM186" s="384">
        <v>1046.4000000000001</v>
      </c>
      <c r="AN186" s="384">
        <v>1633.47</v>
      </c>
      <c r="AO186" s="384">
        <v>1451.07</v>
      </c>
      <c r="AP186" s="316" t="s">
        <v>419</v>
      </c>
      <c r="AQ186" s="313" t="s">
        <v>419</v>
      </c>
      <c r="AR186" s="313" t="s">
        <v>419</v>
      </c>
      <c r="AS186" s="313" t="s">
        <v>419</v>
      </c>
      <c r="AT186" s="317" t="s">
        <v>419</v>
      </c>
      <c r="AU186" s="384">
        <v>2466.8200000000002</v>
      </c>
      <c r="AV186" s="384">
        <v>2268.27</v>
      </c>
      <c r="AW186" s="384">
        <v>1558.4</v>
      </c>
      <c r="AX186" s="384">
        <v>2110.4699999999998</v>
      </c>
      <c r="AY186" s="384">
        <v>1790.23</v>
      </c>
      <c r="AZ186" s="393">
        <v>1238.47</v>
      </c>
      <c r="BA186" s="384">
        <v>1525.19</v>
      </c>
      <c r="BB186" s="384">
        <v>1095.2</v>
      </c>
      <c r="BC186" s="384">
        <v>1170.3399999999999</v>
      </c>
      <c r="BD186" s="388">
        <v>1153.31</v>
      </c>
      <c r="BE186" s="384">
        <v>653.74</v>
      </c>
      <c r="BF186" s="384">
        <v>852.3</v>
      </c>
      <c r="BG186" s="384">
        <v>826.45</v>
      </c>
      <c r="BH186" s="384">
        <v>1230.9000000000001</v>
      </c>
      <c r="BI186" s="384">
        <v>1055.69</v>
      </c>
      <c r="BJ186" s="393">
        <v>712.28</v>
      </c>
      <c r="BK186" s="384">
        <v>590.34</v>
      </c>
      <c r="BL186" s="384">
        <v>523.20000000000005</v>
      </c>
      <c r="BM186" s="384">
        <v>527.20000000000005</v>
      </c>
      <c r="BN186" s="388">
        <v>732.15</v>
      </c>
      <c r="BO186" s="384">
        <v>1296.8</v>
      </c>
      <c r="BP186" s="384">
        <v>1351.19</v>
      </c>
      <c r="BQ186" s="384">
        <v>1303.2</v>
      </c>
      <c r="BR186" s="384">
        <v>1403.5</v>
      </c>
      <c r="BS186" s="384">
        <v>1475.26</v>
      </c>
      <c r="BT186" s="393">
        <v>1291.2</v>
      </c>
      <c r="BU186" s="384">
        <v>1696.92</v>
      </c>
      <c r="BV186" s="384">
        <v>1460.8</v>
      </c>
      <c r="BW186" s="384">
        <v>1161.5999999999999</v>
      </c>
      <c r="BX186" s="388">
        <v>1751.99</v>
      </c>
    </row>
    <row r="187" spans="1:76" x14ac:dyDescent="0.25">
      <c r="A187" s="387" t="s">
        <v>331</v>
      </c>
      <c r="B187" s="393">
        <v>50.17</v>
      </c>
      <c r="C187" s="384">
        <v>52.01</v>
      </c>
      <c r="D187" s="384">
        <v>26.88</v>
      </c>
      <c r="E187" s="384">
        <v>32.42</v>
      </c>
      <c r="F187" s="388">
        <v>60.95</v>
      </c>
      <c r="G187" s="313" t="s">
        <v>419</v>
      </c>
      <c r="H187" s="313" t="s">
        <v>419</v>
      </c>
      <c r="I187" s="313" t="s">
        <v>419</v>
      </c>
      <c r="J187" s="313" t="s">
        <v>419</v>
      </c>
      <c r="K187" s="313" t="s">
        <v>419</v>
      </c>
      <c r="L187" s="393">
        <v>158.79</v>
      </c>
      <c r="M187" s="384">
        <v>189.85</v>
      </c>
      <c r="N187" s="384">
        <v>180.65</v>
      </c>
      <c r="O187" s="384">
        <v>199.75</v>
      </c>
      <c r="P187" s="388">
        <v>203.12</v>
      </c>
      <c r="Q187" s="384">
        <v>47.14</v>
      </c>
      <c r="R187" s="384">
        <v>64.56</v>
      </c>
      <c r="S187" s="384">
        <v>28.52</v>
      </c>
      <c r="T187" s="384">
        <v>35.549999999999997</v>
      </c>
      <c r="U187" s="384">
        <v>64.87</v>
      </c>
      <c r="V187" s="393">
        <v>40</v>
      </c>
      <c r="W187" s="384">
        <v>62.8</v>
      </c>
      <c r="X187" s="384">
        <v>20.8</v>
      </c>
      <c r="Y187" s="384">
        <v>26.66</v>
      </c>
      <c r="Z187" s="388">
        <v>63</v>
      </c>
      <c r="AA187" s="313" t="s">
        <v>419</v>
      </c>
      <c r="AB187" s="313" t="s">
        <v>419</v>
      </c>
      <c r="AC187" s="313" t="s">
        <v>419</v>
      </c>
      <c r="AD187" s="313" t="s">
        <v>419</v>
      </c>
      <c r="AE187" s="313" t="s">
        <v>419</v>
      </c>
      <c r="AF187" s="393">
        <v>49</v>
      </c>
      <c r="AG187" s="384">
        <v>31</v>
      </c>
      <c r="AH187" s="384">
        <v>28</v>
      </c>
      <c r="AI187" s="384">
        <v>26</v>
      </c>
      <c r="AJ187" s="388">
        <v>24.18</v>
      </c>
      <c r="AK187" s="313" t="s">
        <v>419</v>
      </c>
      <c r="AL187" s="313" t="s">
        <v>419</v>
      </c>
      <c r="AM187" s="313" t="s">
        <v>419</v>
      </c>
      <c r="AN187" s="313" t="s">
        <v>419</v>
      </c>
      <c r="AO187" s="313" t="s">
        <v>419</v>
      </c>
      <c r="AP187" s="316">
        <v>1316.44</v>
      </c>
      <c r="AQ187" s="313">
        <v>1407.73</v>
      </c>
      <c r="AR187" s="313">
        <v>965.57</v>
      </c>
      <c r="AS187" s="313">
        <v>1721.78</v>
      </c>
      <c r="AT187" s="317">
        <v>1721.78</v>
      </c>
      <c r="AU187" s="384">
        <v>1940.58</v>
      </c>
      <c r="AV187" s="384">
        <v>2165.9</v>
      </c>
      <c r="AW187" s="384">
        <v>837.6</v>
      </c>
      <c r="AX187" s="384">
        <v>1448.65</v>
      </c>
      <c r="AY187" s="384">
        <v>2729.06</v>
      </c>
      <c r="AZ187" s="316" t="s">
        <v>419</v>
      </c>
      <c r="BA187" s="313" t="s">
        <v>419</v>
      </c>
      <c r="BB187" s="313" t="s">
        <v>419</v>
      </c>
      <c r="BC187" s="313" t="s">
        <v>419</v>
      </c>
      <c r="BD187" s="317" t="s">
        <v>419</v>
      </c>
      <c r="BE187" s="384">
        <v>704.79</v>
      </c>
      <c r="BF187" s="384">
        <v>852.02</v>
      </c>
      <c r="BG187" s="384">
        <v>548.79999999999995</v>
      </c>
      <c r="BH187" s="384">
        <v>548.79999999999995</v>
      </c>
      <c r="BI187" s="384">
        <v>1073.67</v>
      </c>
      <c r="BJ187" s="393" t="s">
        <v>419</v>
      </c>
      <c r="BK187" s="384" t="s">
        <v>419</v>
      </c>
      <c r="BL187" s="384" t="s">
        <v>419</v>
      </c>
      <c r="BM187" s="384" t="s">
        <v>419</v>
      </c>
      <c r="BN187" s="388" t="s">
        <v>419</v>
      </c>
      <c r="BO187" s="313" t="s">
        <v>419</v>
      </c>
      <c r="BP187" s="313" t="s">
        <v>419</v>
      </c>
      <c r="BQ187" s="313" t="s">
        <v>419</v>
      </c>
      <c r="BR187" s="313" t="s">
        <v>419</v>
      </c>
      <c r="BS187" s="313" t="s">
        <v>419</v>
      </c>
      <c r="BT187" s="316" t="s">
        <v>419</v>
      </c>
      <c r="BU187" s="313" t="s">
        <v>419</v>
      </c>
      <c r="BV187" s="313" t="s">
        <v>419</v>
      </c>
      <c r="BW187" s="313" t="s">
        <v>419</v>
      </c>
      <c r="BX187" s="317" t="s">
        <v>419</v>
      </c>
    </row>
    <row r="188" spans="1:76" x14ac:dyDescent="0.25">
      <c r="A188" s="387" t="s">
        <v>332</v>
      </c>
      <c r="B188" s="393">
        <v>50.01</v>
      </c>
      <c r="C188" s="384">
        <v>47.74</v>
      </c>
      <c r="D188" s="384">
        <v>28.48</v>
      </c>
      <c r="E188" s="384">
        <v>45.96</v>
      </c>
      <c r="F188" s="388">
        <v>57.35</v>
      </c>
      <c r="G188" s="313" t="s">
        <v>419</v>
      </c>
      <c r="H188" s="313" t="s">
        <v>419</v>
      </c>
      <c r="I188" s="313" t="s">
        <v>419</v>
      </c>
      <c r="J188" s="313" t="s">
        <v>419</v>
      </c>
      <c r="K188" s="313" t="s">
        <v>419</v>
      </c>
      <c r="L188" s="316" t="s">
        <v>419</v>
      </c>
      <c r="M188" s="313" t="s">
        <v>419</v>
      </c>
      <c r="N188" s="313" t="s">
        <v>419</v>
      </c>
      <c r="O188" s="313" t="s">
        <v>419</v>
      </c>
      <c r="P188" s="317" t="s">
        <v>419</v>
      </c>
      <c r="Q188" s="384">
        <v>48.7</v>
      </c>
      <c r="R188" s="384">
        <v>56.85</v>
      </c>
      <c r="S188" s="384">
        <v>99.19</v>
      </c>
      <c r="T188" s="384">
        <v>55.55</v>
      </c>
      <c r="U188" s="384">
        <v>70.930000000000007</v>
      </c>
      <c r="V188" s="393">
        <v>46</v>
      </c>
      <c r="W188" s="384">
        <v>44.97</v>
      </c>
      <c r="X188" s="384">
        <v>22.4</v>
      </c>
      <c r="Y188" s="384">
        <v>26.66</v>
      </c>
      <c r="Z188" s="388">
        <v>63</v>
      </c>
      <c r="AA188" s="313" t="s">
        <v>419</v>
      </c>
      <c r="AB188" s="313" t="s">
        <v>419</v>
      </c>
      <c r="AC188" s="313" t="s">
        <v>419</v>
      </c>
      <c r="AD188" s="313" t="s">
        <v>419</v>
      </c>
      <c r="AE188" s="313" t="s">
        <v>419</v>
      </c>
      <c r="AF188" s="402" t="s">
        <v>419</v>
      </c>
      <c r="AG188" s="403" t="s">
        <v>419</v>
      </c>
      <c r="AH188" s="403" t="s">
        <v>419</v>
      </c>
      <c r="AI188" s="403" t="s">
        <v>419</v>
      </c>
      <c r="AJ188" s="404" t="s">
        <v>419</v>
      </c>
      <c r="AK188" s="313" t="s">
        <v>419</v>
      </c>
      <c r="AL188" s="313" t="s">
        <v>419</v>
      </c>
      <c r="AM188" s="313" t="s">
        <v>419</v>
      </c>
      <c r="AN188" s="313" t="s">
        <v>419</v>
      </c>
      <c r="AO188" s="313" t="s">
        <v>419</v>
      </c>
      <c r="AP188" s="316" t="s">
        <v>419</v>
      </c>
      <c r="AQ188" s="313" t="s">
        <v>419</v>
      </c>
      <c r="AR188" s="313" t="s">
        <v>419</v>
      </c>
      <c r="AS188" s="313" t="s">
        <v>419</v>
      </c>
      <c r="AT188" s="317" t="s">
        <v>419</v>
      </c>
      <c r="AU188" s="313" t="s">
        <v>419</v>
      </c>
      <c r="AV188" s="313" t="s">
        <v>419</v>
      </c>
      <c r="AW188" s="313" t="s">
        <v>419</v>
      </c>
      <c r="AX188" s="313" t="s">
        <v>419</v>
      </c>
      <c r="AY188" s="313" t="s">
        <v>419</v>
      </c>
      <c r="AZ188" s="316" t="s">
        <v>419</v>
      </c>
      <c r="BA188" s="313" t="s">
        <v>419</v>
      </c>
      <c r="BB188" s="313" t="s">
        <v>419</v>
      </c>
      <c r="BC188" s="313" t="s">
        <v>419</v>
      </c>
      <c r="BD188" s="317" t="s">
        <v>419</v>
      </c>
      <c r="BE188" s="313" t="s">
        <v>419</v>
      </c>
      <c r="BF188" s="313" t="s">
        <v>419</v>
      </c>
      <c r="BG188" s="313" t="s">
        <v>419</v>
      </c>
      <c r="BH188" s="313" t="s">
        <v>419</v>
      </c>
      <c r="BI188" s="313" t="s">
        <v>419</v>
      </c>
      <c r="BJ188" s="393" t="s">
        <v>419</v>
      </c>
      <c r="BK188" s="384" t="s">
        <v>419</v>
      </c>
      <c r="BL188" s="384" t="s">
        <v>419</v>
      </c>
      <c r="BM188" s="384" t="s">
        <v>419</v>
      </c>
      <c r="BN188" s="388" t="s">
        <v>419</v>
      </c>
      <c r="BO188" s="313" t="s">
        <v>419</v>
      </c>
      <c r="BP188" s="313" t="s">
        <v>419</v>
      </c>
      <c r="BQ188" s="313" t="s">
        <v>419</v>
      </c>
      <c r="BR188" s="313" t="s">
        <v>419</v>
      </c>
      <c r="BS188" s="313" t="s">
        <v>419</v>
      </c>
      <c r="BT188" s="316" t="s">
        <v>419</v>
      </c>
      <c r="BU188" s="313" t="s">
        <v>419</v>
      </c>
      <c r="BV188" s="313" t="s">
        <v>419</v>
      </c>
      <c r="BW188" s="313" t="s">
        <v>419</v>
      </c>
      <c r="BX188" s="317" t="s">
        <v>419</v>
      </c>
    </row>
    <row r="189" spans="1:76" x14ac:dyDescent="0.25">
      <c r="A189" s="387" t="s">
        <v>333</v>
      </c>
      <c r="B189" s="393">
        <v>57.8</v>
      </c>
      <c r="C189" s="384">
        <v>56.18</v>
      </c>
      <c r="D189" s="384">
        <v>52.45</v>
      </c>
      <c r="E189" s="384">
        <v>40.159999999999997</v>
      </c>
      <c r="F189" s="388">
        <v>54.56</v>
      </c>
      <c r="G189" s="313" t="s">
        <v>419</v>
      </c>
      <c r="H189" s="313" t="s">
        <v>419</v>
      </c>
      <c r="I189" s="313" t="s">
        <v>419</v>
      </c>
      <c r="J189" s="313" t="s">
        <v>419</v>
      </c>
      <c r="K189" s="313" t="s">
        <v>419</v>
      </c>
      <c r="L189" s="393">
        <v>155.16999999999999</v>
      </c>
      <c r="M189" s="384">
        <v>164.04</v>
      </c>
      <c r="N189" s="384">
        <v>175.52</v>
      </c>
      <c r="O189" s="384">
        <v>169.29</v>
      </c>
      <c r="P189" s="388">
        <v>188.78</v>
      </c>
      <c r="Q189" s="384">
        <v>86.8</v>
      </c>
      <c r="R189" s="384">
        <v>84.56</v>
      </c>
      <c r="S189" s="384">
        <v>67.989999999999995</v>
      </c>
      <c r="T189" s="384">
        <v>54.83</v>
      </c>
      <c r="U189" s="384">
        <v>75.680000000000007</v>
      </c>
      <c r="V189" s="393">
        <v>48</v>
      </c>
      <c r="W189" s="384">
        <v>40.81</v>
      </c>
      <c r="X189" s="384">
        <v>26.4</v>
      </c>
      <c r="Y189" s="384">
        <v>26.66</v>
      </c>
      <c r="Z189" s="388">
        <v>63</v>
      </c>
      <c r="AA189" s="384">
        <v>16.71</v>
      </c>
      <c r="AB189" s="384">
        <v>18.09</v>
      </c>
      <c r="AC189" s="384">
        <v>12.8</v>
      </c>
      <c r="AD189" s="384">
        <v>12.8</v>
      </c>
      <c r="AE189" s="384">
        <v>12.8</v>
      </c>
      <c r="AF189" s="402" t="s">
        <v>419</v>
      </c>
      <c r="AG189" s="403" t="s">
        <v>419</v>
      </c>
      <c r="AH189" s="403" t="s">
        <v>419</v>
      </c>
      <c r="AI189" s="403" t="s">
        <v>419</v>
      </c>
      <c r="AJ189" s="404" t="s">
        <v>419</v>
      </c>
      <c r="AK189" s="384">
        <v>1911.64</v>
      </c>
      <c r="AL189" s="384">
        <v>2222.77</v>
      </c>
      <c r="AM189" s="384">
        <v>1861.81</v>
      </c>
      <c r="AN189" s="384">
        <v>1517.52</v>
      </c>
      <c r="AO189" s="384">
        <v>1543.3</v>
      </c>
      <c r="AP189" s="316" t="s">
        <v>419</v>
      </c>
      <c r="AQ189" s="313" t="s">
        <v>419</v>
      </c>
      <c r="AR189" s="313" t="s">
        <v>419</v>
      </c>
      <c r="AS189" s="313" t="s">
        <v>419</v>
      </c>
      <c r="AT189" s="317" t="s">
        <v>419</v>
      </c>
      <c r="AU189" s="384">
        <v>1496.26</v>
      </c>
      <c r="AV189" s="384">
        <v>1983.39</v>
      </c>
      <c r="AW189" s="384">
        <v>1718.64</v>
      </c>
      <c r="AX189" s="384">
        <v>997.6</v>
      </c>
      <c r="AY189" s="384">
        <v>2464.79</v>
      </c>
      <c r="AZ189" s="393">
        <v>1147.04</v>
      </c>
      <c r="BA189" s="384">
        <v>1668.58</v>
      </c>
      <c r="BB189" s="384">
        <v>704</v>
      </c>
      <c r="BC189" s="384">
        <v>777.6</v>
      </c>
      <c r="BD189" s="388">
        <v>1317.73</v>
      </c>
      <c r="BE189" s="313" t="s">
        <v>419</v>
      </c>
      <c r="BF189" s="313" t="s">
        <v>419</v>
      </c>
      <c r="BG189" s="313" t="s">
        <v>419</v>
      </c>
      <c r="BH189" s="313" t="s">
        <v>419</v>
      </c>
      <c r="BI189" s="313" t="s">
        <v>419</v>
      </c>
      <c r="BJ189" s="393">
        <v>793.45</v>
      </c>
      <c r="BK189" s="384">
        <v>687.38</v>
      </c>
      <c r="BL189" s="384">
        <v>426.4</v>
      </c>
      <c r="BM189" s="384">
        <v>423.6</v>
      </c>
      <c r="BN189" s="388">
        <v>527.29999999999995</v>
      </c>
      <c r="BO189" s="384">
        <v>1330.52</v>
      </c>
      <c r="BP189" s="384">
        <v>1341.13</v>
      </c>
      <c r="BQ189" s="384">
        <v>1033.21</v>
      </c>
      <c r="BR189" s="384">
        <v>1159.2</v>
      </c>
      <c r="BS189" s="384">
        <v>1427.43</v>
      </c>
      <c r="BT189" s="393" t="s">
        <v>419</v>
      </c>
      <c r="BU189" s="384" t="s">
        <v>419</v>
      </c>
      <c r="BV189" s="384" t="s">
        <v>419</v>
      </c>
      <c r="BW189" s="384" t="s">
        <v>419</v>
      </c>
      <c r="BX189" s="388" t="s">
        <v>419</v>
      </c>
    </row>
    <row r="190" spans="1:76" x14ac:dyDescent="0.25">
      <c r="A190" s="387" t="s">
        <v>334</v>
      </c>
      <c r="B190" s="393">
        <v>29.78</v>
      </c>
      <c r="C190" s="384">
        <v>37.630000000000003</v>
      </c>
      <c r="D190" s="384">
        <v>26.24</v>
      </c>
      <c r="E190" s="384">
        <v>26.08</v>
      </c>
      <c r="F190" s="388">
        <v>25.12</v>
      </c>
      <c r="G190" s="313" t="s">
        <v>419</v>
      </c>
      <c r="H190" s="313" t="s">
        <v>419</v>
      </c>
      <c r="I190" s="313" t="s">
        <v>419</v>
      </c>
      <c r="J190" s="313" t="s">
        <v>419</v>
      </c>
      <c r="K190" s="313" t="s">
        <v>419</v>
      </c>
      <c r="L190" s="393">
        <v>155.16999999999999</v>
      </c>
      <c r="M190" s="384">
        <v>164.04</v>
      </c>
      <c r="N190" s="384">
        <v>175.52</v>
      </c>
      <c r="O190" s="384">
        <v>169.29</v>
      </c>
      <c r="P190" s="388">
        <v>188.78</v>
      </c>
      <c r="Q190" s="384">
        <v>39.049999999999997</v>
      </c>
      <c r="R190" s="384">
        <v>54.8</v>
      </c>
      <c r="S190" s="384">
        <v>30.92</v>
      </c>
      <c r="T190" s="384">
        <v>34.700000000000003</v>
      </c>
      <c r="U190" s="384">
        <v>32.26</v>
      </c>
      <c r="V190" s="393">
        <v>26.4</v>
      </c>
      <c r="W190" s="384">
        <v>80.989999999999995</v>
      </c>
      <c r="X190" s="384">
        <v>28.8</v>
      </c>
      <c r="Y190" s="384">
        <v>30.58</v>
      </c>
      <c r="Z190" s="388">
        <v>63</v>
      </c>
      <c r="AA190" s="313" t="s">
        <v>419</v>
      </c>
      <c r="AB190" s="313" t="s">
        <v>419</v>
      </c>
      <c r="AC190" s="313" t="s">
        <v>419</v>
      </c>
      <c r="AD190" s="313" t="s">
        <v>419</v>
      </c>
      <c r="AE190" s="313" t="s">
        <v>419</v>
      </c>
      <c r="AF190" s="402" t="s">
        <v>419</v>
      </c>
      <c r="AG190" s="403" t="s">
        <v>419</v>
      </c>
      <c r="AH190" s="403" t="s">
        <v>419</v>
      </c>
      <c r="AI190" s="403" t="s">
        <v>419</v>
      </c>
      <c r="AJ190" s="404" t="s">
        <v>419</v>
      </c>
      <c r="AK190" s="384">
        <v>1134.1400000000001</v>
      </c>
      <c r="AL190" s="384">
        <v>1316.05</v>
      </c>
      <c r="AM190" s="384">
        <v>1111.56</v>
      </c>
      <c r="AN190" s="384">
        <v>934.67</v>
      </c>
      <c r="AO190" s="384">
        <v>924.18</v>
      </c>
      <c r="AP190" s="316" t="s">
        <v>419</v>
      </c>
      <c r="AQ190" s="313" t="s">
        <v>419</v>
      </c>
      <c r="AR190" s="313" t="s">
        <v>419</v>
      </c>
      <c r="AS190" s="313" t="s">
        <v>419</v>
      </c>
      <c r="AT190" s="317" t="s">
        <v>419</v>
      </c>
      <c r="AU190" s="384">
        <v>1434.74</v>
      </c>
      <c r="AV190" s="384">
        <v>2108.71</v>
      </c>
      <c r="AW190" s="384">
        <v>984.8</v>
      </c>
      <c r="AX190" s="384">
        <v>1312.07</v>
      </c>
      <c r="AY190" s="384">
        <v>1044.8</v>
      </c>
      <c r="AZ190" s="393">
        <v>748</v>
      </c>
      <c r="BA190" s="384">
        <v>1420.47</v>
      </c>
      <c r="BB190" s="384">
        <v>855.2</v>
      </c>
      <c r="BC190" s="384">
        <v>865.24</v>
      </c>
      <c r="BD190" s="388">
        <v>935.51</v>
      </c>
      <c r="BE190" s="313" t="s">
        <v>419</v>
      </c>
      <c r="BF190" s="313" t="s">
        <v>419</v>
      </c>
      <c r="BG190" s="313" t="s">
        <v>419</v>
      </c>
      <c r="BH190" s="313" t="s">
        <v>419</v>
      </c>
      <c r="BI190" s="313" t="s">
        <v>419</v>
      </c>
      <c r="BJ190" s="393">
        <v>494.78</v>
      </c>
      <c r="BK190" s="384">
        <v>831.33</v>
      </c>
      <c r="BL190" s="384">
        <v>502.4</v>
      </c>
      <c r="BM190" s="384">
        <v>503.2</v>
      </c>
      <c r="BN190" s="388">
        <v>503.2</v>
      </c>
      <c r="BO190" s="384">
        <v>946.78</v>
      </c>
      <c r="BP190" s="384">
        <v>1526.01</v>
      </c>
      <c r="BQ190" s="384">
        <v>762.4</v>
      </c>
      <c r="BR190" s="384">
        <v>728</v>
      </c>
      <c r="BS190" s="384">
        <v>793.6</v>
      </c>
      <c r="BT190" s="393">
        <v>980.9</v>
      </c>
      <c r="BU190" s="384">
        <v>1198.27</v>
      </c>
      <c r="BV190" s="384">
        <v>1033.5999999999999</v>
      </c>
      <c r="BW190" s="384">
        <v>900</v>
      </c>
      <c r="BX190" s="388">
        <v>943.2</v>
      </c>
    </row>
    <row r="191" spans="1:76" x14ac:dyDescent="0.25">
      <c r="A191" s="387" t="s">
        <v>335</v>
      </c>
      <c r="B191" s="393">
        <v>66.38</v>
      </c>
      <c r="C191" s="384">
        <v>53.63</v>
      </c>
      <c r="D191" s="384">
        <v>36.159999999999997</v>
      </c>
      <c r="E191" s="384">
        <v>58.31</v>
      </c>
      <c r="F191" s="388">
        <v>58.89</v>
      </c>
      <c r="G191" s="313" t="s">
        <v>419</v>
      </c>
      <c r="H191" s="313" t="s">
        <v>419</v>
      </c>
      <c r="I191" s="313" t="s">
        <v>419</v>
      </c>
      <c r="J191" s="313" t="s">
        <v>419</v>
      </c>
      <c r="K191" s="313" t="s">
        <v>419</v>
      </c>
      <c r="L191" s="393">
        <v>206.91</v>
      </c>
      <c r="M191" s="384">
        <v>165.29</v>
      </c>
      <c r="N191" s="384">
        <v>183.65</v>
      </c>
      <c r="O191" s="384">
        <v>181.64</v>
      </c>
      <c r="P191" s="388">
        <v>198.66</v>
      </c>
      <c r="Q191" s="384">
        <v>115.72</v>
      </c>
      <c r="R191" s="384">
        <v>106.26</v>
      </c>
      <c r="S191" s="384">
        <v>106.86</v>
      </c>
      <c r="T191" s="384">
        <v>121.76</v>
      </c>
      <c r="U191" s="384">
        <v>120.92</v>
      </c>
      <c r="V191" s="393">
        <v>51</v>
      </c>
      <c r="W191" s="384">
        <v>62.8</v>
      </c>
      <c r="X191" s="384">
        <v>36.799999999999997</v>
      </c>
      <c r="Y191" s="384">
        <v>54.4</v>
      </c>
      <c r="Z191" s="388">
        <v>63</v>
      </c>
      <c r="AA191" s="313" t="s">
        <v>419</v>
      </c>
      <c r="AB191" s="313" t="s">
        <v>419</v>
      </c>
      <c r="AC191" s="313" t="s">
        <v>419</v>
      </c>
      <c r="AD191" s="313" t="s">
        <v>419</v>
      </c>
      <c r="AE191" s="313" t="s">
        <v>419</v>
      </c>
      <c r="AF191" s="402" t="s">
        <v>419</v>
      </c>
      <c r="AG191" s="403" t="s">
        <v>419</v>
      </c>
      <c r="AH191" s="403" t="s">
        <v>419</v>
      </c>
      <c r="AI191" s="403" t="s">
        <v>419</v>
      </c>
      <c r="AJ191" s="404" t="s">
        <v>419</v>
      </c>
      <c r="AK191" s="313" t="s">
        <v>419</v>
      </c>
      <c r="AL191" s="313" t="s">
        <v>419</v>
      </c>
      <c r="AM191" s="313" t="s">
        <v>419</v>
      </c>
      <c r="AN191" s="313" t="s">
        <v>419</v>
      </c>
      <c r="AO191" s="313" t="s">
        <v>419</v>
      </c>
      <c r="AP191" s="316" t="s">
        <v>419</v>
      </c>
      <c r="AQ191" s="313" t="s">
        <v>419</v>
      </c>
      <c r="AR191" s="313" t="s">
        <v>419</v>
      </c>
      <c r="AS191" s="313" t="s">
        <v>419</v>
      </c>
      <c r="AT191" s="317" t="s">
        <v>419</v>
      </c>
      <c r="AU191" s="313" t="s">
        <v>419</v>
      </c>
      <c r="AV191" s="313" t="s">
        <v>419</v>
      </c>
      <c r="AW191" s="313" t="s">
        <v>419</v>
      </c>
      <c r="AX191" s="313" t="s">
        <v>419</v>
      </c>
      <c r="AY191" s="313" t="s">
        <v>419</v>
      </c>
      <c r="AZ191" s="316" t="s">
        <v>419</v>
      </c>
      <c r="BA191" s="313" t="s">
        <v>419</v>
      </c>
      <c r="BB191" s="313" t="s">
        <v>419</v>
      </c>
      <c r="BC191" s="313" t="s">
        <v>419</v>
      </c>
      <c r="BD191" s="317" t="s">
        <v>419</v>
      </c>
      <c r="BE191" s="384">
        <v>793.6</v>
      </c>
      <c r="BF191" s="384">
        <v>872.48</v>
      </c>
      <c r="BG191" s="384">
        <v>496</v>
      </c>
      <c r="BH191" s="384">
        <v>514.63</v>
      </c>
      <c r="BI191" s="384">
        <v>885.94</v>
      </c>
      <c r="BJ191" s="393" t="s">
        <v>419</v>
      </c>
      <c r="BK191" s="384" t="s">
        <v>419</v>
      </c>
      <c r="BL191" s="384" t="s">
        <v>419</v>
      </c>
      <c r="BM191" s="384" t="s">
        <v>419</v>
      </c>
      <c r="BN191" s="388" t="s">
        <v>419</v>
      </c>
      <c r="BO191" s="313" t="s">
        <v>419</v>
      </c>
      <c r="BP191" s="313" t="s">
        <v>419</v>
      </c>
      <c r="BQ191" s="313" t="s">
        <v>419</v>
      </c>
      <c r="BR191" s="313" t="s">
        <v>419</v>
      </c>
      <c r="BS191" s="313" t="s">
        <v>419</v>
      </c>
      <c r="BT191" s="316" t="s">
        <v>419</v>
      </c>
      <c r="BU191" s="313" t="s">
        <v>419</v>
      </c>
      <c r="BV191" s="313" t="s">
        <v>419</v>
      </c>
      <c r="BW191" s="313" t="s">
        <v>419</v>
      </c>
      <c r="BX191" s="317" t="s">
        <v>419</v>
      </c>
    </row>
    <row r="192" spans="1:76" x14ac:dyDescent="0.25">
      <c r="A192" s="387" t="s">
        <v>336</v>
      </c>
      <c r="B192" s="393">
        <v>32.83</v>
      </c>
      <c r="C192" s="384">
        <v>40.799999999999997</v>
      </c>
      <c r="D192" s="384">
        <v>25.12</v>
      </c>
      <c r="E192" s="384">
        <v>24.84</v>
      </c>
      <c r="F192" s="388">
        <v>25.15</v>
      </c>
      <c r="G192" s="313">
        <v>33.25</v>
      </c>
      <c r="H192" s="313">
        <v>33.090000000000003</v>
      </c>
      <c r="I192" s="313">
        <v>33.659999999999997</v>
      </c>
      <c r="J192" s="313">
        <v>39.049999999999997</v>
      </c>
      <c r="K192" s="313">
        <v>34</v>
      </c>
      <c r="L192" s="393">
        <v>155.16999999999999</v>
      </c>
      <c r="M192" s="384">
        <v>143.88</v>
      </c>
      <c r="N192" s="384">
        <v>182.65</v>
      </c>
      <c r="O192" s="384">
        <v>158.69999999999999</v>
      </c>
      <c r="P192" s="388">
        <v>164.33</v>
      </c>
      <c r="Q192" s="384">
        <v>50.67</v>
      </c>
      <c r="R192" s="384">
        <v>39.369999999999997</v>
      </c>
      <c r="S192" s="384">
        <v>23.16</v>
      </c>
      <c r="T192" s="384">
        <v>23.57</v>
      </c>
      <c r="U192" s="384">
        <v>46.33</v>
      </c>
      <c r="V192" s="393">
        <v>24</v>
      </c>
      <c r="W192" s="384">
        <v>40.880000000000003</v>
      </c>
      <c r="X192" s="384">
        <v>27.2</v>
      </c>
      <c r="Y192" s="384">
        <v>26.66</v>
      </c>
      <c r="Z192" s="388">
        <v>36.909999999999997</v>
      </c>
      <c r="AA192" s="384">
        <v>12.8</v>
      </c>
      <c r="AB192" s="384">
        <v>12.8</v>
      </c>
      <c r="AC192" s="384">
        <v>12</v>
      </c>
      <c r="AD192" s="384">
        <v>11.2</v>
      </c>
      <c r="AE192" s="384">
        <v>12</v>
      </c>
      <c r="AF192" s="409">
        <v>49</v>
      </c>
      <c r="AG192" s="410">
        <v>31</v>
      </c>
      <c r="AH192" s="410">
        <v>28</v>
      </c>
      <c r="AI192" s="410">
        <v>26</v>
      </c>
      <c r="AJ192" s="411">
        <v>23.47</v>
      </c>
      <c r="AK192" s="384">
        <v>1411.92</v>
      </c>
      <c r="AL192" s="384">
        <v>1538.73</v>
      </c>
      <c r="AM192" s="384">
        <v>940.68</v>
      </c>
      <c r="AN192" s="384">
        <v>955.51</v>
      </c>
      <c r="AO192" s="384">
        <v>942.34</v>
      </c>
      <c r="AP192" s="393">
        <v>1509</v>
      </c>
      <c r="AQ192" s="384">
        <v>1407.73</v>
      </c>
      <c r="AR192" s="384">
        <v>984.8</v>
      </c>
      <c r="AS192" s="384">
        <v>1721.78</v>
      </c>
      <c r="AT192" s="388">
        <v>1721.78</v>
      </c>
      <c r="AU192" s="384">
        <v>2226.92</v>
      </c>
      <c r="AV192" s="384">
        <v>2355.5700000000002</v>
      </c>
      <c r="AW192" s="384">
        <v>1212.8</v>
      </c>
      <c r="AX192" s="384">
        <v>1280</v>
      </c>
      <c r="AY192" s="384">
        <v>1598.88</v>
      </c>
      <c r="AZ192" s="393">
        <v>1213.01</v>
      </c>
      <c r="BA192" s="384">
        <v>1696.73</v>
      </c>
      <c r="BB192" s="384">
        <v>927.2</v>
      </c>
      <c r="BC192" s="384">
        <v>941.6</v>
      </c>
      <c r="BD192" s="388">
        <v>1043.8800000000001</v>
      </c>
      <c r="BE192" s="384">
        <v>681.17</v>
      </c>
      <c r="BF192" s="384">
        <v>852.3</v>
      </c>
      <c r="BG192" s="384">
        <v>651.20000000000005</v>
      </c>
      <c r="BH192" s="384">
        <v>1028.47</v>
      </c>
      <c r="BI192" s="384">
        <v>1076.96</v>
      </c>
      <c r="BJ192" s="393">
        <v>514.27</v>
      </c>
      <c r="BK192" s="384">
        <v>686.83</v>
      </c>
      <c r="BL192" s="384">
        <v>363.2</v>
      </c>
      <c r="BM192" s="384">
        <v>416.8</v>
      </c>
      <c r="BN192" s="388">
        <v>416.8</v>
      </c>
      <c r="BO192" s="384">
        <v>1004</v>
      </c>
      <c r="BP192" s="384">
        <v>1819.81</v>
      </c>
      <c r="BQ192" s="384">
        <v>1012</v>
      </c>
      <c r="BR192" s="384">
        <v>871.2</v>
      </c>
      <c r="BS192" s="384">
        <v>989.59</v>
      </c>
      <c r="BT192" s="393">
        <v>1111.58</v>
      </c>
      <c r="BU192" s="384">
        <v>1814.82</v>
      </c>
      <c r="BV192" s="384">
        <v>908.8</v>
      </c>
      <c r="BW192" s="384">
        <v>908.8</v>
      </c>
      <c r="BX192" s="388">
        <v>1277.1400000000001</v>
      </c>
    </row>
    <row r="193" spans="1:76" x14ac:dyDescent="0.25">
      <c r="A193" s="387" t="s">
        <v>337</v>
      </c>
      <c r="B193" s="393">
        <v>44.08</v>
      </c>
      <c r="C193" s="384">
        <v>31.85</v>
      </c>
      <c r="D193" s="384">
        <v>22.92</v>
      </c>
      <c r="E193" s="384">
        <v>22.79</v>
      </c>
      <c r="F193" s="388">
        <v>54.8</v>
      </c>
      <c r="G193" s="313" t="s">
        <v>419</v>
      </c>
      <c r="H193" s="313" t="s">
        <v>419</v>
      </c>
      <c r="I193" s="313" t="s">
        <v>419</v>
      </c>
      <c r="J193" s="313" t="s">
        <v>419</v>
      </c>
      <c r="K193" s="313" t="s">
        <v>419</v>
      </c>
      <c r="L193" s="393">
        <v>155.16999999999999</v>
      </c>
      <c r="M193" s="384">
        <v>164.04</v>
      </c>
      <c r="N193" s="384">
        <v>175.52</v>
      </c>
      <c r="O193" s="384">
        <v>169.29</v>
      </c>
      <c r="P193" s="388">
        <v>188.78</v>
      </c>
      <c r="Q193" s="384">
        <v>48.64</v>
      </c>
      <c r="R193" s="384">
        <v>47.74</v>
      </c>
      <c r="S193" s="384">
        <v>27.36</v>
      </c>
      <c r="T193" s="384">
        <v>28.13</v>
      </c>
      <c r="U193" s="384">
        <v>69.260000000000005</v>
      </c>
      <c r="V193" s="393">
        <v>43.2</v>
      </c>
      <c r="W193" s="384">
        <v>44.97</v>
      </c>
      <c r="X193" s="384">
        <v>43.2</v>
      </c>
      <c r="Y193" s="384">
        <v>52</v>
      </c>
      <c r="Z193" s="388">
        <v>63</v>
      </c>
      <c r="AA193" s="313" t="s">
        <v>419</v>
      </c>
      <c r="AB193" s="313" t="s">
        <v>419</v>
      </c>
      <c r="AC193" s="313" t="s">
        <v>419</v>
      </c>
      <c r="AD193" s="313" t="s">
        <v>419</v>
      </c>
      <c r="AE193" s="313" t="s">
        <v>419</v>
      </c>
      <c r="AF193" s="402" t="s">
        <v>419</v>
      </c>
      <c r="AG193" s="403" t="s">
        <v>419</v>
      </c>
      <c r="AH193" s="403" t="s">
        <v>419</v>
      </c>
      <c r="AI193" s="403" t="s">
        <v>419</v>
      </c>
      <c r="AJ193" s="404" t="s">
        <v>419</v>
      </c>
      <c r="AK193" s="313">
        <v>926.72</v>
      </c>
      <c r="AL193" s="313">
        <v>1560.67</v>
      </c>
      <c r="AM193" s="313">
        <v>757.6</v>
      </c>
      <c r="AN193" s="313">
        <v>949.4</v>
      </c>
      <c r="AO193" s="313">
        <v>1072.0999999999999</v>
      </c>
      <c r="AP193" s="316" t="s">
        <v>419</v>
      </c>
      <c r="AQ193" s="313" t="s">
        <v>419</v>
      </c>
      <c r="AR193" s="313" t="s">
        <v>419</v>
      </c>
      <c r="AS193" s="313" t="s">
        <v>419</v>
      </c>
      <c r="AT193" s="317" t="s">
        <v>419</v>
      </c>
      <c r="AU193" s="384">
        <v>1314.57</v>
      </c>
      <c r="AV193" s="384">
        <v>1725.47</v>
      </c>
      <c r="AW193" s="384">
        <v>908</v>
      </c>
      <c r="AX193" s="384">
        <v>1222.69</v>
      </c>
      <c r="AY193" s="384">
        <v>2000.38</v>
      </c>
      <c r="AZ193" s="316">
        <v>856.1</v>
      </c>
      <c r="BA193" s="313">
        <v>1274.27</v>
      </c>
      <c r="BB193" s="313">
        <v>735.2</v>
      </c>
      <c r="BC193" s="313">
        <v>976.74</v>
      </c>
      <c r="BD193" s="317">
        <v>923.31</v>
      </c>
      <c r="BE193" s="313" t="s">
        <v>419</v>
      </c>
      <c r="BF193" s="313" t="s">
        <v>419</v>
      </c>
      <c r="BG193" s="313" t="s">
        <v>419</v>
      </c>
      <c r="BH193" s="313" t="s">
        <v>419</v>
      </c>
      <c r="BI193" s="313" t="s">
        <v>419</v>
      </c>
      <c r="BJ193" s="316" t="s">
        <v>419</v>
      </c>
      <c r="BK193" s="313" t="s">
        <v>419</v>
      </c>
      <c r="BL193" s="313" t="s">
        <v>419</v>
      </c>
      <c r="BM193" s="313" t="s">
        <v>419</v>
      </c>
      <c r="BN193" s="317" t="s">
        <v>419</v>
      </c>
      <c r="BO193" s="313" t="s">
        <v>419</v>
      </c>
      <c r="BP193" s="313" t="s">
        <v>419</v>
      </c>
      <c r="BQ193" s="313" t="s">
        <v>419</v>
      </c>
      <c r="BR193" s="313" t="s">
        <v>419</v>
      </c>
      <c r="BS193" s="313" t="s">
        <v>419</v>
      </c>
      <c r="BT193" s="316" t="s">
        <v>419</v>
      </c>
      <c r="BU193" s="313" t="s">
        <v>419</v>
      </c>
      <c r="BV193" s="313" t="s">
        <v>419</v>
      </c>
      <c r="BW193" s="313" t="s">
        <v>419</v>
      </c>
      <c r="BX193" s="317" t="s">
        <v>419</v>
      </c>
    </row>
    <row r="194" spans="1:76" x14ac:dyDescent="0.25">
      <c r="A194" s="387" t="s">
        <v>338</v>
      </c>
      <c r="B194" s="393">
        <v>34.64</v>
      </c>
      <c r="C194" s="384">
        <v>38.07</v>
      </c>
      <c r="D194" s="384">
        <v>28.68</v>
      </c>
      <c r="E194" s="384">
        <v>34.31</v>
      </c>
      <c r="F194" s="388">
        <v>45.39</v>
      </c>
      <c r="G194" s="313">
        <v>36.94</v>
      </c>
      <c r="H194" s="313">
        <v>33.090000000000003</v>
      </c>
      <c r="I194" s="313">
        <v>32</v>
      </c>
      <c r="J194" s="313">
        <v>32</v>
      </c>
      <c r="K194" s="313">
        <v>34</v>
      </c>
      <c r="L194" s="393">
        <v>154.47</v>
      </c>
      <c r="M194" s="384">
        <v>134.22</v>
      </c>
      <c r="N194" s="384">
        <v>126.08</v>
      </c>
      <c r="O194" s="384">
        <v>116.66</v>
      </c>
      <c r="P194" s="388">
        <v>173.58</v>
      </c>
      <c r="Q194" s="384">
        <v>47.81</v>
      </c>
      <c r="R194" s="384">
        <v>25.97</v>
      </c>
      <c r="S194" s="384">
        <v>21.6</v>
      </c>
      <c r="T194" s="384">
        <v>38.729999999999997</v>
      </c>
      <c r="U194" s="384">
        <v>42.71</v>
      </c>
      <c r="V194" s="393">
        <v>48</v>
      </c>
      <c r="W194" s="384">
        <v>32.799999999999997</v>
      </c>
      <c r="X194" s="384">
        <v>35.200000000000003</v>
      </c>
      <c r="Y194" s="384">
        <v>35.200000000000003</v>
      </c>
      <c r="Z194" s="388">
        <v>63</v>
      </c>
      <c r="AA194" s="384">
        <v>16.05</v>
      </c>
      <c r="AB194" s="384">
        <v>16.79</v>
      </c>
      <c r="AC194" s="384">
        <v>15.2</v>
      </c>
      <c r="AD194" s="384">
        <v>17.010000000000002</v>
      </c>
      <c r="AE194" s="384">
        <v>11.2</v>
      </c>
      <c r="AF194" s="402" t="s">
        <v>419</v>
      </c>
      <c r="AG194" s="403" t="s">
        <v>419</v>
      </c>
      <c r="AH194" s="403" t="s">
        <v>419</v>
      </c>
      <c r="AI194" s="403" t="s">
        <v>419</v>
      </c>
      <c r="AJ194" s="404" t="s">
        <v>419</v>
      </c>
      <c r="AK194" s="384">
        <v>1942.69</v>
      </c>
      <c r="AL194" s="384">
        <v>1757.9</v>
      </c>
      <c r="AM194" s="384">
        <v>988.8</v>
      </c>
      <c r="AN194" s="384">
        <v>1077.8900000000001</v>
      </c>
      <c r="AO194" s="384">
        <v>2214.37</v>
      </c>
      <c r="AP194" s="393">
        <v>1350.96</v>
      </c>
      <c r="AQ194" s="384">
        <v>1407.73</v>
      </c>
      <c r="AR194" s="384">
        <v>1154.4000000000001</v>
      </c>
      <c r="AS194" s="384">
        <v>1721.78</v>
      </c>
      <c r="AT194" s="388">
        <v>2334.87</v>
      </c>
      <c r="AU194" s="384">
        <v>2852.51</v>
      </c>
      <c r="AV194" s="384">
        <v>1674.44</v>
      </c>
      <c r="AW194" s="384">
        <v>1392.8</v>
      </c>
      <c r="AX194" s="384">
        <v>1444</v>
      </c>
      <c r="AY194" s="384">
        <v>2604.09</v>
      </c>
      <c r="AZ194" s="393">
        <v>1142.4000000000001</v>
      </c>
      <c r="BA194" s="384">
        <v>1720.81</v>
      </c>
      <c r="BB194" s="384">
        <v>1142.4000000000001</v>
      </c>
      <c r="BC194" s="384">
        <v>972</v>
      </c>
      <c r="BD194" s="388">
        <v>1404.36</v>
      </c>
      <c r="BE194" s="384">
        <v>705.15</v>
      </c>
      <c r="BF194" s="384">
        <v>852.3</v>
      </c>
      <c r="BG194" s="384">
        <v>561.6</v>
      </c>
      <c r="BH194" s="384">
        <v>1028.47</v>
      </c>
      <c r="BI194" s="384">
        <v>936.84</v>
      </c>
      <c r="BJ194" s="393">
        <v>555.07000000000005</v>
      </c>
      <c r="BK194" s="384">
        <v>755.15</v>
      </c>
      <c r="BL194" s="384">
        <v>444</v>
      </c>
      <c r="BM194" s="384">
        <v>444</v>
      </c>
      <c r="BN194" s="388">
        <v>456.38</v>
      </c>
      <c r="BO194" s="384">
        <v>1156</v>
      </c>
      <c r="BP194" s="384">
        <v>1666.14</v>
      </c>
      <c r="BQ194" s="384">
        <v>1156</v>
      </c>
      <c r="BR194" s="384">
        <v>1156</v>
      </c>
      <c r="BS194" s="384">
        <v>1570.17</v>
      </c>
      <c r="BT194" s="393">
        <v>2040</v>
      </c>
      <c r="BU194" s="384">
        <v>1244.02</v>
      </c>
      <c r="BV194" s="384">
        <v>911.2</v>
      </c>
      <c r="BW194" s="384">
        <v>911.2</v>
      </c>
      <c r="BX194" s="388">
        <v>1140.67</v>
      </c>
    </row>
    <row r="195" spans="1:76" ht="15.75" thickBot="1" x14ac:dyDescent="0.3">
      <c r="A195" s="389" t="s">
        <v>339</v>
      </c>
      <c r="B195" s="394">
        <v>50.16</v>
      </c>
      <c r="C195" s="390">
        <v>46.59</v>
      </c>
      <c r="D195" s="390">
        <v>27.76</v>
      </c>
      <c r="E195" s="390">
        <v>40.9</v>
      </c>
      <c r="F195" s="395">
        <v>54.88</v>
      </c>
      <c r="G195" s="324" t="s">
        <v>419</v>
      </c>
      <c r="H195" s="324" t="s">
        <v>419</v>
      </c>
      <c r="I195" s="324" t="s">
        <v>419</v>
      </c>
      <c r="J195" s="324" t="s">
        <v>419</v>
      </c>
      <c r="K195" s="324" t="s">
        <v>419</v>
      </c>
      <c r="L195" s="394">
        <v>147.56</v>
      </c>
      <c r="M195" s="390">
        <v>206.6</v>
      </c>
      <c r="N195" s="390">
        <v>202.39</v>
      </c>
      <c r="O195" s="390">
        <v>210.58</v>
      </c>
      <c r="P195" s="395">
        <v>237.21</v>
      </c>
      <c r="Q195" s="390">
        <v>79.930000000000007</v>
      </c>
      <c r="R195" s="390">
        <v>87.41</v>
      </c>
      <c r="S195" s="390">
        <v>71.400000000000006</v>
      </c>
      <c r="T195" s="390">
        <v>78.790000000000006</v>
      </c>
      <c r="U195" s="390">
        <v>88.58</v>
      </c>
      <c r="V195" s="394">
        <v>55</v>
      </c>
      <c r="W195" s="390">
        <v>62.8</v>
      </c>
      <c r="X195" s="390">
        <v>22.4</v>
      </c>
      <c r="Y195" s="390">
        <v>26.66</v>
      </c>
      <c r="Z195" s="395">
        <v>63</v>
      </c>
      <c r="AA195" s="324">
        <v>16.8</v>
      </c>
      <c r="AB195" s="324">
        <v>15.55</v>
      </c>
      <c r="AC195" s="324">
        <v>10.4</v>
      </c>
      <c r="AD195" s="324">
        <v>9.6</v>
      </c>
      <c r="AE195" s="324">
        <v>9.6</v>
      </c>
      <c r="AF195" s="405" t="s">
        <v>419</v>
      </c>
      <c r="AG195" s="406" t="s">
        <v>419</v>
      </c>
      <c r="AH195" s="406" t="s">
        <v>419</v>
      </c>
      <c r="AI195" s="406" t="s">
        <v>419</v>
      </c>
      <c r="AJ195" s="407" t="s">
        <v>419</v>
      </c>
      <c r="AK195" s="324">
        <v>969.88</v>
      </c>
      <c r="AL195" s="324">
        <v>1560.67</v>
      </c>
      <c r="AM195" s="324">
        <v>906.4</v>
      </c>
      <c r="AN195" s="324">
        <v>949.4</v>
      </c>
      <c r="AO195" s="324">
        <v>1072.0999999999999</v>
      </c>
      <c r="AP195" s="323">
        <v>1316.44</v>
      </c>
      <c r="AQ195" s="324">
        <v>1407.73</v>
      </c>
      <c r="AR195" s="324">
        <v>965.57</v>
      </c>
      <c r="AS195" s="324">
        <v>1721.78</v>
      </c>
      <c r="AT195" s="325">
        <v>1721.78</v>
      </c>
      <c r="AU195" s="390">
        <v>1940.58</v>
      </c>
      <c r="AV195" s="390">
        <v>2165.9</v>
      </c>
      <c r="AW195" s="390">
        <v>898.4</v>
      </c>
      <c r="AX195" s="390">
        <v>2063.35</v>
      </c>
      <c r="AY195" s="390">
        <v>2729.06</v>
      </c>
      <c r="AZ195" s="394">
        <v>1174.24</v>
      </c>
      <c r="BA195" s="390">
        <v>1264.3599999999999</v>
      </c>
      <c r="BB195" s="390">
        <v>410.4</v>
      </c>
      <c r="BC195" s="390">
        <v>772.93</v>
      </c>
      <c r="BD195" s="395">
        <v>1060.3</v>
      </c>
      <c r="BE195" s="390">
        <v>704.79</v>
      </c>
      <c r="BF195" s="390">
        <v>940.03</v>
      </c>
      <c r="BG195" s="390">
        <v>660.8</v>
      </c>
      <c r="BH195" s="390">
        <v>660.8</v>
      </c>
      <c r="BI195" s="390">
        <v>885.94</v>
      </c>
      <c r="BJ195" s="323" t="s">
        <v>419</v>
      </c>
      <c r="BK195" s="324" t="s">
        <v>419</v>
      </c>
      <c r="BL195" s="324" t="s">
        <v>419</v>
      </c>
      <c r="BM195" s="324" t="s">
        <v>419</v>
      </c>
      <c r="BN195" s="325" t="s">
        <v>419</v>
      </c>
      <c r="BO195" s="324" t="s">
        <v>419</v>
      </c>
      <c r="BP195" s="324" t="s">
        <v>419</v>
      </c>
      <c r="BQ195" s="324" t="s">
        <v>419</v>
      </c>
      <c r="BR195" s="324" t="s">
        <v>419</v>
      </c>
      <c r="BS195" s="324" t="s">
        <v>419</v>
      </c>
      <c r="BT195" s="323" t="s">
        <v>419</v>
      </c>
      <c r="BU195" s="324" t="s">
        <v>419</v>
      </c>
      <c r="BV195" s="324" t="s">
        <v>419</v>
      </c>
      <c r="BW195" s="324" t="s">
        <v>419</v>
      </c>
      <c r="BX195" s="325" t="s">
        <v>419</v>
      </c>
    </row>
    <row r="196" spans="1:76" x14ac:dyDescent="0.25">
      <c r="A196" s="387" t="s">
        <v>340</v>
      </c>
      <c r="B196" s="393">
        <v>43.48</v>
      </c>
      <c r="C196" s="384">
        <v>79.59</v>
      </c>
      <c r="D196" s="384">
        <v>49.51</v>
      </c>
      <c r="E196" s="384">
        <v>64.650000000000006</v>
      </c>
      <c r="F196" s="388">
        <v>42.76</v>
      </c>
      <c r="G196" s="384">
        <v>48.04</v>
      </c>
      <c r="H196" s="384">
        <v>49.5</v>
      </c>
      <c r="I196" s="384">
        <v>37.49</v>
      </c>
      <c r="J196" s="384">
        <v>33.82</v>
      </c>
      <c r="K196" s="384">
        <v>36.090000000000003</v>
      </c>
      <c r="L196" s="393">
        <v>149.19</v>
      </c>
      <c r="M196" s="384">
        <v>183.9</v>
      </c>
      <c r="N196" s="384">
        <v>122.91</v>
      </c>
      <c r="O196" s="384">
        <v>104.7</v>
      </c>
      <c r="P196" s="388">
        <v>128.41</v>
      </c>
      <c r="Q196" s="384">
        <v>48.8</v>
      </c>
      <c r="R196" s="384">
        <v>42.3</v>
      </c>
      <c r="S196" s="384">
        <v>40</v>
      </c>
      <c r="T196" s="384">
        <v>46.5</v>
      </c>
      <c r="U196" s="384">
        <v>47.3</v>
      </c>
      <c r="V196" s="393">
        <v>54.4</v>
      </c>
      <c r="W196" s="384">
        <v>87.16</v>
      </c>
      <c r="X196" s="384">
        <v>60.8</v>
      </c>
      <c r="Y196" s="384">
        <v>68.459999999999994</v>
      </c>
      <c r="Z196" s="388">
        <v>60.8</v>
      </c>
      <c r="AA196" s="313" t="s">
        <v>419</v>
      </c>
      <c r="AB196" s="313" t="s">
        <v>419</v>
      </c>
      <c r="AC196" s="313" t="s">
        <v>419</v>
      </c>
      <c r="AD196" s="313" t="s">
        <v>419</v>
      </c>
      <c r="AE196" s="313" t="s">
        <v>419</v>
      </c>
      <c r="AF196" s="393">
        <v>102.43</v>
      </c>
      <c r="AG196" s="384">
        <v>93.2</v>
      </c>
      <c r="AH196" s="384">
        <v>95.9</v>
      </c>
      <c r="AI196" s="384">
        <v>91.79</v>
      </c>
      <c r="AJ196" s="388">
        <v>113.37</v>
      </c>
      <c r="AK196" s="313" t="s">
        <v>419</v>
      </c>
      <c r="AL196" s="313" t="s">
        <v>419</v>
      </c>
      <c r="AM196" s="313" t="s">
        <v>419</v>
      </c>
      <c r="AN196" s="313" t="s">
        <v>419</v>
      </c>
      <c r="AO196" s="313" t="s">
        <v>419</v>
      </c>
      <c r="AP196" s="393">
        <v>1637.78</v>
      </c>
      <c r="AQ196" s="384">
        <v>2589.15</v>
      </c>
      <c r="AR196" s="384">
        <v>2946.52</v>
      </c>
      <c r="AS196" s="384">
        <v>2666.89</v>
      </c>
      <c r="AT196" s="388">
        <v>2703.26</v>
      </c>
      <c r="AU196" s="313" t="s">
        <v>419</v>
      </c>
      <c r="AV196" s="313" t="s">
        <v>419</v>
      </c>
      <c r="AW196" s="313" t="s">
        <v>419</v>
      </c>
      <c r="AX196" s="313" t="s">
        <v>419</v>
      </c>
      <c r="AY196" s="313" t="s">
        <v>419</v>
      </c>
      <c r="AZ196" s="402" t="s">
        <v>419</v>
      </c>
      <c r="BA196" s="403" t="s">
        <v>419</v>
      </c>
      <c r="BB196" s="403" t="s">
        <v>419</v>
      </c>
      <c r="BC196" s="403" t="s">
        <v>419</v>
      </c>
      <c r="BD196" s="404" t="s">
        <v>419</v>
      </c>
      <c r="BE196" s="313" t="s">
        <v>419</v>
      </c>
      <c r="BF196" s="313" t="s">
        <v>419</v>
      </c>
      <c r="BG196" s="313" t="s">
        <v>419</v>
      </c>
      <c r="BH196" s="313" t="s">
        <v>419</v>
      </c>
      <c r="BI196" s="313" t="s">
        <v>419</v>
      </c>
      <c r="BJ196" s="402" t="s">
        <v>419</v>
      </c>
      <c r="BK196" s="403" t="s">
        <v>419</v>
      </c>
      <c r="BL196" s="403" t="s">
        <v>419</v>
      </c>
      <c r="BM196" s="403" t="s">
        <v>419</v>
      </c>
      <c r="BN196" s="404" t="s">
        <v>419</v>
      </c>
      <c r="BO196" s="313" t="s">
        <v>419</v>
      </c>
      <c r="BP196" s="313" t="s">
        <v>419</v>
      </c>
      <c r="BQ196" s="313" t="s">
        <v>419</v>
      </c>
      <c r="BR196" s="313" t="s">
        <v>419</v>
      </c>
      <c r="BS196" s="313" t="s">
        <v>419</v>
      </c>
      <c r="BT196" s="402" t="s">
        <v>419</v>
      </c>
      <c r="BU196" s="403" t="s">
        <v>419</v>
      </c>
      <c r="BV196" s="403" t="s">
        <v>419</v>
      </c>
      <c r="BW196" s="403" t="s">
        <v>419</v>
      </c>
      <c r="BX196" s="404" t="s">
        <v>419</v>
      </c>
    </row>
    <row r="197" spans="1:76" x14ac:dyDescent="0.25">
      <c r="A197" s="387" t="s">
        <v>341</v>
      </c>
      <c r="B197" s="393">
        <v>49.05</v>
      </c>
      <c r="C197" s="384">
        <v>62.38</v>
      </c>
      <c r="D197" s="384">
        <v>51.16</v>
      </c>
      <c r="E197" s="384">
        <v>61.38</v>
      </c>
      <c r="F197" s="388">
        <v>43.66</v>
      </c>
      <c r="G197" s="384">
        <v>40</v>
      </c>
      <c r="H197" s="384">
        <v>52.05</v>
      </c>
      <c r="I197" s="384">
        <v>39.799999999999997</v>
      </c>
      <c r="J197" s="384">
        <v>35.79</v>
      </c>
      <c r="K197" s="384">
        <v>39.880000000000003</v>
      </c>
      <c r="L197" s="393">
        <v>121.16</v>
      </c>
      <c r="M197" s="384">
        <v>193.74</v>
      </c>
      <c r="N197" s="384">
        <v>138.66</v>
      </c>
      <c r="O197" s="384">
        <v>137.38999999999999</v>
      </c>
      <c r="P197" s="388">
        <v>132.16</v>
      </c>
      <c r="Q197" s="384">
        <v>67</v>
      </c>
      <c r="R197" s="384">
        <v>54.2</v>
      </c>
      <c r="S197" s="384">
        <v>40.799999999999997</v>
      </c>
      <c r="T197" s="384">
        <v>64</v>
      </c>
      <c r="U197" s="384">
        <v>58.5</v>
      </c>
      <c r="V197" s="393">
        <v>63.2</v>
      </c>
      <c r="W197" s="384">
        <v>110.09</v>
      </c>
      <c r="X197" s="384">
        <v>68.8</v>
      </c>
      <c r="Y197" s="384">
        <v>89.5</v>
      </c>
      <c r="Z197" s="388">
        <v>68.8</v>
      </c>
      <c r="AA197" s="313" t="s">
        <v>419</v>
      </c>
      <c r="AB197" s="313" t="s">
        <v>419</v>
      </c>
      <c r="AC197" s="313" t="s">
        <v>419</v>
      </c>
      <c r="AD197" s="313" t="s">
        <v>419</v>
      </c>
      <c r="AE197" s="313" t="s">
        <v>419</v>
      </c>
      <c r="AF197" s="393">
        <v>83.86</v>
      </c>
      <c r="AG197" s="384">
        <v>96.15</v>
      </c>
      <c r="AH197" s="384">
        <v>73.14</v>
      </c>
      <c r="AI197" s="384">
        <v>85.93</v>
      </c>
      <c r="AJ197" s="388">
        <v>98.72</v>
      </c>
      <c r="AK197" s="313" t="s">
        <v>419</v>
      </c>
      <c r="AL197" s="313" t="s">
        <v>419</v>
      </c>
      <c r="AM197" s="313" t="s">
        <v>419</v>
      </c>
      <c r="AN197" s="313" t="s">
        <v>419</v>
      </c>
      <c r="AO197" s="313" t="s">
        <v>419</v>
      </c>
      <c r="AP197" s="393">
        <v>1610.78</v>
      </c>
      <c r="AQ197" s="384">
        <v>2037.15</v>
      </c>
      <c r="AR197" s="384">
        <v>2392.52</v>
      </c>
      <c r="AS197" s="384">
        <v>2762.89</v>
      </c>
      <c r="AT197" s="388">
        <v>2495.2600000000002</v>
      </c>
      <c r="AU197" s="384">
        <v>1699.6</v>
      </c>
      <c r="AV197" s="384">
        <v>2218</v>
      </c>
      <c r="AW197" s="384">
        <v>1608</v>
      </c>
      <c r="AX197" s="384">
        <v>2264</v>
      </c>
      <c r="AY197" s="384">
        <v>2529</v>
      </c>
      <c r="AZ197" s="402" t="s">
        <v>419</v>
      </c>
      <c r="BA197" s="403" t="s">
        <v>419</v>
      </c>
      <c r="BB197" s="403" t="s">
        <v>419</v>
      </c>
      <c r="BC197" s="403" t="s">
        <v>419</v>
      </c>
      <c r="BD197" s="404" t="s">
        <v>419</v>
      </c>
      <c r="BE197" s="313" t="s">
        <v>419</v>
      </c>
      <c r="BF197" s="313" t="s">
        <v>419</v>
      </c>
      <c r="BG197" s="313" t="s">
        <v>419</v>
      </c>
      <c r="BH197" s="313" t="s">
        <v>419</v>
      </c>
      <c r="BI197" s="313" t="s">
        <v>419</v>
      </c>
      <c r="BJ197" s="402" t="s">
        <v>419</v>
      </c>
      <c r="BK197" s="403" t="s">
        <v>419</v>
      </c>
      <c r="BL197" s="403" t="s">
        <v>419</v>
      </c>
      <c r="BM197" s="403" t="s">
        <v>419</v>
      </c>
      <c r="BN197" s="404" t="s">
        <v>419</v>
      </c>
      <c r="BO197" s="313" t="s">
        <v>419</v>
      </c>
      <c r="BP197" s="313" t="s">
        <v>419</v>
      </c>
      <c r="BQ197" s="313" t="s">
        <v>419</v>
      </c>
      <c r="BR197" s="313" t="s">
        <v>419</v>
      </c>
      <c r="BS197" s="313" t="s">
        <v>419</v>
      </c>
      <c r="BT197" s="402" t="s">
        <v>419</v>
      </c>
      <c r="BU197" s="403" t="s">
        <v>419</v>
      </c>
      <c r="BV197" s="403" t="s">
        <v>419</v>
      </c>
      <c r="BW197" s="403" t="s">
        <v>419</v>
      </c>
      <c r="BX197" s="404" t="s">
        <v>419</v>
      </c>
    </row>
    <row r="198" spans="1:76" x14ac:dyDescent="0.25">
      <c r="A198" s="387" t="s">
        <v>342</v>
      </c>
      <c r="B198" s="393">
        <v>26.79</v>
      </c>
      <c r="C198" s="384">
        <v>38.79</v>
      </c>
      <c r="D198" s="384">
        <v>30.27</v>
      </c>
      <c r="E198" s="384">
        <v>30.92</v>
      </c>
      <c r="F198" s="388">
        <v>27.64</v>
      </c>
      <c r="G198" s="384">
        <v>44.5</v>
      </c>
      <c r="H198" s="384">
        <v>23.32</v>
      </c>
      <c r="I198" s="384">
        <v>14.49</v>
      </c>
      <c r="J198" s="384">
        <v>19.95</v>
      </c>
      <c r="K198" s="384">
        <v>23.54</v>
      </c>
      <c r="L198" s="393">
        <v>110.02</v>
      </c>
      <c r="M198" s="384">
        <v>84.52</v>
      </c>
      <c r="N198" s="384">
        <v>81.44</v>
      </c>
      <c r="O198" s="384">
        <v>83.08</v>
      </c>
      <c r="P198" s="388">
        <v>133.32</v>
      </c>
      <c r="Q198" s="384">
        <v>41.2</v>
      </c>
      <c r="R198" s="384">
        <v>32.9</v>
      </c>
      <c r="S198" s="384">
        <v>23.2</v>
      </c>
      <c r="T198" s="384">
        <v>29.4</v>
      </c>
      <c r="U198" s="384">
        <v>40.1</v>
      </c>
      <c r="V198" s="393">
        <v>74.58</v>
      </c>
      <c r="W198" s="384">
        <v>66.48</v>
      </c>
      <c r="X198" s="384">
        <v>57.37</v>
      </c>
      <c r="Y198" s="384">
        <v>30.97</v>
      </c>
      <c r="Z198" s="388">
        <v>100.82</v>
      </c>
      <c r="AA198" s="313" t="s">
        <v>419</v>
      </c>
      <c r="AB198" s="313" t="s">
        <v>419</v>
      </c>
      <c r="AC198" s="313" t="s">
        <v>419</v>
      </c>
      <c r="AD198" s="313" t="s">
        <v>419</v>
      </c>
      <c r="AE198" s="313" t="s">
        <v>419</v>
      </c>
      <c r="AF198" s="393">
        <v>59.6</v>
      </c>
      <c r="AG198" s="384">
        <v>42.4</v>
      </c>
      <c r="AH198" s="384">
        <v>42.4</v>
      </c>
      <c r="AI198" s="384">
        <v>42.4</v>
      </c>
      <c r="AJ198" s="388">
        <v>61.45</v>
      </c>
      <c r="AK198" s="313" t="s">
        <v>419</v>
      </c>
      <c r="AL198" s="313" t="s">
        <v>419</v>
      </c>
      <c r="AM198" s="313" t="s">
        <v>419</v>
      </c>
      <c r="AN198" s="313" t="s">
        <v>419</v>
      </c>
      <c r="AO198" s="313" t="s">
        <v>419</v>
      </c>
      <c r="AP198" s="393">
        <v>1798.28</v>
      </c>
      <c r="AQ198" s="384">
        <v>1813.32</v>
      </c>
      <c r="AR198" s="384">
        <v>1725.6</v>
      </c>
      <c r="AS198" s="384">
        <v>1375.63</v>
      </c>
      <c r="AT198" s="388">
        <v>1986.32</v>
      </c>
      <c r="AU198" s="384">
        <v>1652.5</v>
      </c>
      <c r="AV198" s="384">
        <v>1690</v>
      </c>
      <c r="AW198" s="384">
        <v>902</v>
      </c>
      <c r="AX198" s="384">
        <v>1522</v>
      </c>
      <c r="AY198" s="384">
        <v>3042.05</v>
      </c>
      <c r="AZ198" s="402" t="s">
        <v>419</v>
      </c>
      <c r="BA198" s="403" t="s">
        <v>419</v>
      </c>
      <c r="BB198" s="403" t="s">
        <v>419</v>
      </c>
      <c r="BC198" s="403" t="s">
        <v>419</v>
      </c>
      <c r="BD198" s="404" t="s">
        <v>419</v>
      </c>
      <c r="BE198" s="313" t="s">
        <v>419</v>
      </c>
      <c r="BF198" s="313" t="s">
        <v>419</v>
      </c>
      <c r="BG198" s="313" t="s">
        <v>419</v>
      </c>
      <c r="BH198" s="313" t="s">
        <v>419</v>
      </c>
      <c r="BI198" s="313" t="s">
        <v>419</v>
      </c>
      <c r="BJ198" s="402" t="s">
        <v>419</v>
      </c>
      <c r="BK198" s="403" t="s">
        <v>419</v>
      </c>
      <c r="BL198" s="403" t="s">
        <v>419</v>
      </c>
      <c r="BM198" s="403" t="s">
        <v>419</v>
      </c>
      <c r="BN198" s="404" t="s">
        <v>419</v>
      </c>
      <c r="BO198" s="313">
        <v>1798</v>
      </c>
      <c r="BP198" s="313">
        <v>1690</v>
      </c>
      <c r="BQ198" s="313">
        <v>902</v>
      </c>
      <c r="BR198" s="313">
        <v>1522</v>
      </c>
      <c r="BS198" s="313">
        <v>2319</v>
      </c>
      <c r="BT198" s="409">
        <v>1798</v>
      </c>
      <c r="BU198" s="410">
        <v>1690</v>
      </c>
      <c r="BV198" s="410">
        <v>902</v>
      </c>
      <c r="BW198" s="410">
        <v>1522</v>
      </c>
      <c r="BX198" s="411">
        <v>2319</v>
      </c>
    </row>
    <row r="199" spans="1:76" x14ac:dyDescent="0.25">
      <c r="A199" s="387" t="s">
        <v>343</v>
      </c>
      <c r="B199" s="393">
        <v>45.32</v>
      </c>
      <c r="C199" s="384">
        <v>70.67</v>
      </c>
      <c r="D199" s="384">
        <v>65.260000000000005</v>
      </c>
      <c r="E199" s="384">
        <v>51.23</v>
      </c>
      <c r="F199" s="388">
        <v>45.24</v>
      </c>
      <c r="G199" s="384">
        <v>46.94</v>
      </c>
      <c r="H199" s="384">
        <v>50.38</v>
      </c>
      <c r="I199" s="384">
        <v>41.3</v>
      </c>
      <c r="J199" s="384">
        <v>36.4</v>
      </c>
      <c r="K199" s="384">
        <v>46.29</v>
      </c>
      <c r="L199" s="393">
        <v>170.35</v>
      </c>
      <c r="M199" s="384">
        <v>195.83</v>
      </c>
      <c r="N199" s="384">
        <v>134.33000000000001</v>
      </c>
      <c r="O199" s="384">
        <v>118.83</v>
      </c>
      <c r="P199" s="388">
        <v>169.19</v>
      </c>
      <c r="Q199" s="384">
        <v>48.8</v>
      </c>
      <c r="R199" s="384">
        <v>42.3</v>
      </c>
      <c r="S199" s="384">
        <v>35.200000000000003</v>
      </c>
      <c r="T199" s="384">
        <v>46.5</v>
      </c>
      <c r="U199" s="384">
        <v>47.3</v>
      </c>
      <c r="V199" s="393">
        <v>52</v>
      </c>
      <c r="W199" s="384">
        <v>76.400000000000006</v>
      </c>
      <c r="X199" s="384">
        <v>58.4</v>
      </c>
      <c r="Y199" s="384">
        <v>79</v>
      </c>
      <c r="Z199" s="388">
        <v>65.599999999999994</v>
      </c>
      <c r="AA199" s="313" t="s">
        <v>419</v>
      </c>
      <c r="AB199" s="313" t="s">
        <v>419</v>
      </c>
      <c r="AC199" s="313" t="s">
        <v>419</v>
      </c>
      <c r="AD199" s="313" t="s">
        <v>419</v>
      </c>
      <c r="AE199" s="313" t="s">
        <v>419</v>
      </c>
      <c r="AF199" s="393">
        <v>81.900000000000006</v>
      </c>
      <c r="AG199" s="384">
        <v>94.1</v>
      </c>
      <c r="AH199" s="384">
        <v>72.099999999999994</v>
      </c>
      <c r="AI199" s="384">
        <v>87.4</v>
      </c>
      <c r="AJ199" s="388">
        <v>95.8</v>
      </c>
      <c r="AK199" s="313" t="s">
        <v>419</v>
      </c>
      <c r="AL199" s="313" t="s">
        <v>419</v>
      </c>
      <c r="AM199" s="313" t="s">
        <v>419</v>
      </c>
      <c r="AN199" s="313" t="s">
        <v>419</v>
      </c>
      <c r="AO199" s="313" t="s">
        <v>419</v>
      </c>
      <c r="AP199" s="316" t="s">
        <v>419</v>
      </c>
      <c r="AQ199" s="313" t="s">
        <v>419</v>
      </c>
      <c r="AR199" s="313" t="s">
        <v>419</v>
      </c>
      <c r="AS199" s="313" t="s">
        <v>419</v>
      </c>
      <c r="AT199" s="317" t="s">
        <v>419</v>
      </c>
      <c r="AU199" s="313" t="s">
        <v>419</v>
      </c>
      <c r="AV199" s="313" t="s">
        <v>419</v>
      </c>
      <c r="AW199" s="313" t="s">
        <v>419</v>
      </c>
      <c r="AX199" s="313" t="s">
        <v>419</v>
      </c>
      <c r="AY199" s="313" t="s">
        <v>419</v>
      </c>
      <c r="AZ199" s="402" t="s">
        <v>419</v>
      </c>
      <c r="BA199" s="403" t="s">
        <v>419</v>
      </c>
      <c r="BB199" s="403" t="s">
        <v>419</v>
      </c>
      <c r="BC199" s="403" t="s">
        <v>419</v>
      </c>
      <c r="BD199" s="404" t="s">
        <v>419</v>
      </c>
      <c r="BE199" s="313" t="s">
        <v>419</v>
      </c>
      <c r="BF199" s="313" t="s">
        <v>419</v>
      </c>
      <c r="BG199" s="313" t="s">
        <v>419</v>
      </c>
      <c r="BH199" s="313" t="s">
        <v>419</v>
      </c>
      <c r="BI199" s="313" t="s">
        <v>419</v>
      </c>
      <c r="BJ199" s="402" t="s">
        <v>419</v>
      </c>
      <c r="BK199" s="403" t="s">
        <v>419</v>
      </c>
      <c r="BL199" s="403" t="s">
        <v>419</v>
      </c>
      <c r="BM199" s="403" t="s">
        <v>419</v>
      </c>
      <c r="BN199" s="404" t="s">
        <v>419</v>
      </c>
      <c r="BO199" s="313" t="s">
        <v>419</v>
      </c>
      <c r="BP199" s="313" t="s">
        <v>419</v>
      </c>
      <c r="BQ199" s="313" t="s">
        <v>419</v>
      </c>
      <c r="BR199" s="313" t="s">
        <v>419</v>
      </c>
      <c r="BS199" s="313" t="s">
        <v>419</v>
      </c>
      <c r="BT199" s="402" t="s">
        <v>419</v>
      </c>
      <c r="BU199" s="403" t="s">
        <v>419</v>
      </c>
      <c r="BV199" s="403" t="s">
        <v>419</v>
      </c>
      <c r="BW199" s="403" t="s">
        <v>419</v>
      </c>
      <c r="BX199" s="404" t="s">
        <v>419</v>
      </c>
    </row>
    <row r="200" spans="1:76" x14ac:dyDescent="0.25">
      <c r="A200" s="387" t="s">
        <v>344</v>
      </c>
      <c r="B200" s="393">
        <v>54.25</v>
      </c>
      <c r="C200" s="384">
        <v>55.01</v>
      </c>
      <c r="D200" s="384">
        <v>48.68</v>
      </c>
      <c r="E200" s="384">
        <v>57.36</v>
      </c>
      <c r="F200" s="388">
        <v>53.29</v>
      </c>
      <c r="G200" s="384">
        <v>49.02</v>
      </c>
      <c r="H200" s="384">
        <v>55.05</v>
      </c>
      <c r="I200" s="384">
        <v>49.63</v>
      </c>
      <c r="J200" s="384">
        <v>49.66</v>
      </c>
      <c r="K200" s="384">
        <v>51.48</v>
      </c>
      <c r="L200" s="393">
        <v>181.38</v>
      </c>
      <c r="M200" s="384">
        <v>210.26</v>
      </c>
      <c r="N200" s="384">
        <v>173.01</v>
      </c>
      <c r="O200" s="384">
        <v>188.22</v>
      </c>
      <c r="P200" s="388">
        <v>188.71</v>
      </c>
      <c r="Q200" s="384">
        <v>48.8</v>
      </c>
      <c r="R200" s="384">
        <v>42.3</v>
      </c>
      <c r="S200" s="384">
        <v>38.4</v>
      </c>
      <c r="T200" s="384">
        <v>50</v>
      </c>
      <c r="U200" s="384">
        <v>46.4</v>
      </c>
      <c r="V200" s="393">
        <v>86.64</v>
      </c>
      <c r="W200" s="384">
        <v>78.400000000000006</v>
      </c>
      <c r="X200" s="384">
        <v>94.02</v>
      </c>
      <c r="Y200" s="384">
        <v>113.61</v>
      </c>
      <c r="Z200" s="388">
        <v>82.4</v>
      </c>
      <c r="AA200" s="384">
        <v>13.1</v>
      </c>
      <c r="AB200" s="384">
        <v>17</v>
      </c>
      <c r="AC200" s="384">
        <v>12</v>
      </c>
      <c r="AD200" s="384">
        <v>12.2</v>
      </c>
      <c r="AE200" s="384">
        <v>14.7</v>
      </c>
      <c r="AF200" s="393">
        <v>66.7</v>
      </c>
      <c r="AG200" s="384">
        <v>92</v>
      </c>
      <c r="AH200" s="384">
        <v>81.3</v>
      </c>
      <c r="AI200" s="384">
        <v>87.4</v>
      </c>
      <c r="AJ200" s="388">
        <v>101</v>
      </c>
      <c r="AK200" s="384">
        <v>2035</v>
      </c>
      <c r="AL200" s="384">
        <v>1721</v>
      </c>
      <c r="AM200" s="384">
        <v>1455</v>
      </c>
      <c r="AN200" s="384">
        <v>2148.4499999999998</v>
      </c>
      <c r="AO200" s="384">
        <v>2213.44</v>
      </c>
      <c r="AP200" s="393">
        <v>1467</v>
      </c>
      <c r="AQ200" s="384">
        <v>1951</v>
      </c>
      <c r="AR200" s="384">
        <v>2261</v>
      </c>
      <c r="AS200" s="384">
        <v>2535</v>
      </c>
      <c r="AT200" s="388">
        <v>2314</v>
      </c>
      <c r="AU200" s="313" t="s">
        <v>419</v>
      </c>
      <c r="AV200" s="313" t="s">
        <v>419</v>
      </c>
      <c r="AW200" s="313" t="s">
        <v>419</v>
      </c>
      <c r="AX200" s="313" t="s">
        <v>419</v>
      </c>
      <c r="AY200" s="313" t="s">
        <v>419</v>
      </c>
      <c r="AZ200" s="402" t="s">
        <v>419</v>
      </c>
      <c r="BA200" s="403" t="s">
        <v>419</v>
      </c>
      <c r="BB200" s="403" t="s">
        <v>419</v>
      </c>
      <c r="BC200" s="403" t="s">
        <v>419</v>
      </c>
      <c r="BD200" s="404" t="s">
        <v>419</v>
      </c>
      <c r="BE200" s="313" t="s">
        <v>419</v>
      </c>
      <c r="BF200" s="313" t="s">
        <v>419</v>
      </c>
      <c r="BG200" s="313" t="s">
        <v>419</v>
      </c>
      <c r="BH200" s="313" t="s">
        <v>419</v>
      </c>
      <c r="BI200" s="313" t="s">
        <v>419</v>
      </c>
      <c r="BJ200" s="402" t="s">
        <v>419</v>
      </c>
      <c r="BK200" s="403" t="s">
        <v>419</v>
      </c>
      <c r="BL200" s="403" t="s">
        <v>419</v>
      </c>
      <c r="BM200" s="403" t="s">
        <v>419</v>
      </c>
      <c r="BN200" s="404" t="s">
        <v>419</v>
      </c>
      <c r="BO200" s="313">
        <v>992.8</v>
      </c>
      <c r="BP200" s="313">
        <v>2102</v>
      </c>
      <c r="BQ200" s="313">
        <v>1105.17</v>
      </c>
      <c r="BR200" s="313">
        <v>1656.92</v>
      </c>
      <c r="BS200" s="313">
        <v>1623.02</v>
      </c>
      <c r="BT200" s="402" t="s">
        <v>419</v>
      </c>
      <c r="BU200" s="403" t="s">
        <v>419</v>
      </c>
      <c r="BV200" s="403" t="s">
        <v>419</v>
      </c>
      <c r="BW200" s="403" t="s">
        <v>419</v>
      </c>
      <c r="BX200" s="404" t="s">
        <v>419</v>
      </c>
    </row>
    <row r="201" spans="1:76" x14ac:dyDescent="0.25">
      <c r="A201" s="387" t="s">
        <v>345</v>
      </c>
      <c r="B201" s="393">
        <v>47.58</v>
      </c>
      <c r="C201" s="384">
        <v>67.709999999999994</v>
      </c>
      <c r="D201" s="384">
        <v>43.28</v>
      </c>
      <c r="E201" s="384">
        <v>53.68</v>
      </c>
      <c r="F201" s="388">
        <v>55.81</v>
      </c>
      <c r="G201" s="384">
        <v>48.28</v>
      </c>
      <c r="H201" s="384">
        <v>49.6</v>
      </c>
      <c r="I201" s="384">
        <v>41.74</v>
      </c>
      <c r="J201" s="384">
        <v>51.98</v>
      </c>
      <c r="K201" s="384">
        <v>56.01</v>
      </c>
      <c r="L201" s="393">
        <v>201.84</v>
      </c>
      <c r="M201" s="384">
        <v>193.32</v>
      </c>
      <c r="N201" s="384">
        <v>169.09</v>
      </c>
      <c r="O201" s="384">
        <v>194.21</v>
      </c>
      <c r="P201" s="388">
        <v>204.17</v>
      </c>
      <c r="Q201" s="384">
        <v>67.3</v>
      </c>
      <c r="R201" s="384">
        <v>56.3</v>
      </c>
      <c r="S201" s="384">
        <v>37.6</v>
      </c>
      <c r="T201" s="384">
        <v>68.400000000000006</v>
      </c>
      <c r="U201" s="384">
        <v>57.9</v>
      </c>
      <c r="V201" s="393">
        <v>106.73</v>
      </c>
      <c r="W201" s="384">
        <v>103.6</v>
      </c>
      <c r="X201" s="384">
        <v>62.4</v>
      </c>
      <c r="Y201" s="384">
        <v>96.95</v>
      </c>
      <c r="Z201" s="388">
        <v>75.84</v>
      </c>
      <c r="AA201" s="384">
        <v>12.2</v>
      </c>
      <c r="AB201" s="384">
        <v>18</v>
      </c>
      <c r="AC201" s="384">
        <v>11.2</v>
      </c>
      <c r="AD201" s="384">
        <v>14.9</v>
      </c>
      <c r="AE201" s="384">
        <v>14.2</v>
      </c>
      <c r="AF201" s="393">
        <v>79</v>
      </c>
      <c r="AG201" s="384">
        <v>90</v>
      </c>
      <c r="AH201" s="384">
        <v>68.599999999999994</v>
      </c>
      <c r="AI201" s="384">
        <v>78</v>
      </c>
      <c r="AJ201" s="388">
        <v>97.2</v>
      </c>
      <c r="AK201" s="313" t="s">
        <v>419</v>
      </c>
      <c r="AL201" s="313" t="s">
        <v>419</v>
      </c>
      <c r="AM201" s="313" t="s">
        <v>419</v>
      </c>
      <c r="AN201" s="313" t="s">
        <v>419</v>
      </c>
      <c r="AO201" s="313" t="s">
        <v>419</v>
      </c>
      <c r="AP201" s="393">
        <v>1543.9</v>
      </c>
      <c r="AQ201" s="384">
        <v>2691.82</v>
      </c>
      <c r="AR201" s="384">
        <v>1974.6</v>
      </c>
      <c r="AS201" s="384">
        <v>2722.45</v>
      </c>
      <c r="AT201" s="388">
        <v>2504.3000000000002</v>
      </c>
      <c r="AU201" s="313" t="s">
        <v>419</v>
      </c>
      <c r="AV201" s="313" t="s">
        <v>419</v>
      </c>
      <c r="AW201" s="313" t="s">
        <v>419</v>
      </c>
      <c r="AX201" s="313" t="s">
        <v>419</v>
      </c>
      <c r="AY201" s="313" t="s">
        <v>419</v>
      </c>
      <c r="AZ201" s="402" t="s">
        <v>419</v>
      </c>
      <c r="BA201" s="403" t="s">
        <v>419</v>
      </c>
      <c r="BB201" s="403" t="s">
        <v>419</v>
      </c>
      <c r="BC201" s="403" t="s">
        <v>419</v>
      </c>
      <c r="BD201" s="404" t="s">
        <v>419</v>
      </c>
      <c r="BE201" s="313" t="s">
        <v>419</v>
      </c>
      <c r="BF201" s="313" t="s">
        <v>419</v>
      </c>
      <c r="BG201" s="313" t="s">
        <v>419</v>
      </c>
      <c r="BH201" s="313" t="s">
        <v>419</v>
      </c>
      <c r="BI201" s="313" t="s">
        <v>419</v>
      </c>
      <c r="BJ201" s="402" t="s">
        <v>419</v>
      </c>
      <c r="BK201" s="403" t="s">
        <v>419</v>
      </c>
      <c r="BL201" s="403" t="s">
        <v>419</v>
      </c>
      <c r="BM201" s="403" t="s">
        <v>419</v>
      </c>
      <c r="BN201" s="404" t="s">
        <v>419</v>
      </c>
      <c r="BO201" s="313" t="s">
        <v>419</v>
      </c>
      <c r="BP201" s="313" t="s">
        <v>419</v>
      </c>
      <c r="BQ201" s="313" t="s">
        <v>419</v>
      </c>
      <c r="BR201" s="313" t="s">
        <v>419</v>
      </c>
      <c r="BS201" s="313" t="s">
        <v>419</v>
      </c>
      <c r="BT201" s="402" t="s">
        <v>419</v>
      </c>
      <c r="BU201" s="403" t="s">
        <v>419</v>
      </c>
      <c r="BV201" s="403" t="s">
        <v>419</v>
      </c>
      <c r="BW201" s="403" t="s">
        <v>419</v>
      </c>
      <c r="BX201" s="404" t="s">
        <v>419</v>
      </c>
    </row>
    <row r="202" spans="1:76" x14ac:dyDescent="0.25">
      <c r="A202" s="387" t="s">
        <v>346</v>
      </c>
      <c r="B202" s="393">
        <v>48.74</v>
      </c>
      <c r="C202" s="384">
        <v>66.56</v>
      </c>
      <c r="D202" s="384">
        <v>57.5</v>
      </c>
      <c r="E202" s="384">
        <v>68.819999999999993</v>
      </c>
      <c r="F202" s="388">
        <v>40.119999999999997</v>
      </c>
      <c r="G202" s="384">
        <v>49.16</v>
      </c>
      <c r="H202" s="384">
        <v>52.39</v>
      </c>
      <c r="I202" s="384">
        <v>39.729999999999997</v>
      </c>
      <c r="J202" s="384">
        <v>36.25</v>
      </c>
      <c r="K202" s="384">
        <v>41.34</v>
      </c>
      <c r="L202" s="393">
        <v>165.48</v>
      </c>
      <c r="M202" s="384">
        <v>181.61</v>
      </c>
      <c r="N202" s="384">
        <v>119.34</v>
      </c>
      <c r="O202" s="384">
        <v>105.05</v>
      </c>
      <c r="P202" s="388">
        <v>143.29</v>
      </c>
      <c r="Q202" s="384">
        <v>42.1</v>
      </c>
      <c r="R202" s="384">
        <v>48.2</v>
      </c>
      <c r="S202" s="384">
        <v>38.4</v>
      </c>
      <c r="T202" s="384">
        <v>43.2</v>
      </c>
      <c r="U202" s="384">
        <v>40.1</v>
      </c>
      <c r="V202" s="393">
        <v>59.93</v>
      </c>
      <c r="W202" s="384">
        <v>87.13</v>
      </c>
      <c r="X202" s="384">
        <v>60.8</v>
      </c>
      <c r="Y202" s="384">
        <v>87.05</v>
      </c>
      <c r="Z202" s="388">
        <v>60.8</v>
      </c>
      <c r="AA202" s="313" t="s">
        <v>419</v>
      </c>
      <c r="AB202" s="313" t="s">
        <v>419</v>
      </c>
      <c r="AC202" s="313" t="s">
        <v>419</v>
      </c>
      <c r="AD202" s="313" t="s">
        <v>419</v>
      </c>
      <c r="AE202" s="313" t="s">
        <v>419</v>
      </c>
      <c r="AF202" s="393">
        <v>68.25</v>
      </c>
      <c r="AG202" s="384">
        <v>90.77</v>
      </c>
      <c r="AH202" s="384">
        <v>83</v>
      </c>
      <c r="AI202" s="384">
        <v>89.21</v>
      </c>
      <c r="AJ202" s="388">
        <v>106.69</v>
      </c>
      <c r="AK202" s="313" t="s">
        <v>419</v>
      </c>
      <c r="AL202" s="313" t="s">
        <v>419</v>
      </c>
      <c r="AM202" s="313" t="s">
        <v>419</v>
      </c>
      <c r="AN202" s="313" t="s">
        <v>419</v>
      </c>
      <c r="AO202" s="313" t="s">
        <v>419</v>
      </c>
      <c r="AP202" s="393">
        <v>1995.78</v>
      </c>
      <c r="AQ202" s="384">
        <v>2441.69</v>
      </c>
      <c r="AR202" s="384">
        <v>2138.52</v>
      </c>
      <c r="AS202" s="384">
        <v>1886.89</v>
      </c>
      <c r="AT202" s="388">
        <v>2511.27</v>
      </c>
      <c r="AU202" s="313">
        <v>1661.6</v>
      </c>
      <c r="AV202" s="313">
        <v>2279</v>
      </c>
      <c r="AW202" s="313">
        <v>1316</v>
      </c>
      <c r="AX202" s="313">
        <v>1898</v>
      </c>
      <c r="AY202" s="313">
        <v>2595</v>
      </c>
      <c r="AZ202" s="402" t="s">
        <v>419</v>
      </c>
      <c r="BA202" s="403" t="s">
        <v>419</v>
      </c>
      <c r="BB202" s="403" t="s">
        <v>419</v>
      </c>
      <c r="BC202" s="403" t="s">
        <v>419</v>
      </c>
      <c r="BD202" s="404" t="s">
        <v>419</v>
      </c>
      <c r="BE202" s="313" t="s">
        <v>419</v>
      </c>
      <c r="BF202" s="313" t="s">
        <v>419</v>
      </c>
      <c r="BG202" s="313" t="s">
        <v>419</v>
      </c>
      <c r="BH202" s="313" t="s">
        <v>419</v>
      </c>
      <c r="BI202" s="313" t="s">
        <v>419</v>
      </c>
      <c r="BJ202" s="402" t="s">
        <v>419</v>
      </c>
      <c r="BK202" s="403" t="s">
        <v>419</v>
      </c>
      <c r="BL202" s="403" t="s">
        <v>419</v>
      </c>
      <c r="BM202" s="403" t="s">
        <v>419</v>
      </c>
      <c r="BN202" s="404" t="s">
        <v>419</v>
      </c>
      <c r="BO202" s="313" t="s">
        <v>419</v>
      </c>
      <c r="BP202" s="313" t="s">
        <v>419</v>
      </c>
      <c r="BQ202" s="313" t="s">
        <v>419</v>
      </c>
      <c r="BR202" s="313" t="s">
        <v>419</v>
      </c>
      <c r="BS202" s="313" t="s">
        <v>419</v>
      </c>
      <c r="BT202" s="402" t="s">
        <v>419</v>
      </c>
      <c r="BU202" s="403" t="s">
        <v>419</v>
      </c>
      <c r="BV202" s="403" t="s">
        <v>419</v>
      </c>
      <c r="BW202" s="403" t="s">
        <v>419</v>
      </c>
      <c r="BX202" s="404" t="s">
        <v>419</v>
      </c>
    </row>
    <row r="203" spans="1:76" x14ac:dyDescent="0.25">
      <c r="A203" s="387" t="s">
        <v>347</v>
      </c>
      <c r="B203" s="393">
        <v>60.88</v>
      </c>
      <c r="C203" s="384">
        <v>67.37</v>
      </c>
      <c r="D203" s="384">
        <v>38.44</v>
      </c>
      <c r="E203" s="384">
        <v>60.63</v>
      </c>
      <c r="F203" s="388">
        <v>37.619999999999997</v>
      </c>
      <c r="G203" s="384">
        <v>58.04</v>
      </c>
      <c r="H203" s="384">
        <v>49.85</v>
      </c>
      <c r="I203" s="384">
        <v>42.34</v>
      </c>
      <c r="J203" s="384">
        <v>33.26</v>
      </c>
      <c r="K203" s="384">
        <v>48.08</v>
      </c>
      <c r="L203" s="393">
        <v>171.46</v>
      </c>
      <c r="M203" s="384">
        <v>171.92</v>
      </c>
      <c r="N203" s="384">
        <v>123.92</v>
      </c>
      <c r="O203" s="384">
        <v>101.7</v>
      </c>
      <c r="P203" s="388">
        <v>144.18</v>
      </c>
      <c r="Q203" s="384">
        <v>55.2</v>
      </c>
      <c r="R203" s="384">
        <v>47.8</v>
      </c>
      <c r="S203" s="384">
        <v>35.200000000000003</v>
      </c>
      <c r="T203" s="384">
        <v>51.3</v>
      </c>
      <c r="U203" s="384">
        <v>50.6</v>
      </c>
      <c r="V203" s="393">
        <v>61.9</v>
      </c>
      <c r="W203" s="384">
        <v>87.5</v>
      </c>
      <c r="X203" s="384">
        <v>58.4</v>
      </c>
      <c r="Y203" s="384">
        <v>103.21</v>
      </c>
      <c r="Z203" s="388">
        <v>58.4</v>
      </c>
      <c r="AA203" s="313" t="s">
        <v>419</v>
      </c>
      <c r="AB203" s="313" t="s">
        <v>419</v>
      </c>
      <c r="AC203" s="313" t="s">
        <v>419</v>
      </c>
      <c r="AD203" s="313" t="s">
        <v>419</v>
      </c>
      <c r="AE203" s="313" t="s">
        <v>419</v>
      </c>
      <c r="AF203" s="393">
        <v>80.069999999999993</v>
      </c>
      <c r="AG203" s="384">
        <v>103.96</v>
      </c>
      <c r="AH203" s="384">
        <v>67.2</v>
      </c>
      <c r="AI203" s="384">
        <v>69.34</v>
      </c>
      <c r="AJ203" s="388">
        <v>73.37</v>
      </c>
      <c r="AK203" s="313" t="s">
        <v>419</v>
      </c>
      <c r="AL203" s="313" t="s">
        <v>419</v>
      </c>
      <c r="AM203" s="313" t="s">
        <v>419</v>
      </c>
      <c r="AN203" s="313" t="s">
        <v>419</v>
      </c>
      <c r="AO203" s="313" t="s">
        <v>419</v>
      </c>
      <c r="AP203" s="393">
        <v>2050.7199999999998</v>
      </c>
      <c r="AQ203" s="384">
        <v>2291.64</v>
      </c>
      <c r="AR203" s="384">
        <v>2117.27</v>
      </c>
      <c r="AS203" s="384">
        <v>2250.09</v>
      </c>
      <c r="AT203" s="388">
        <v>2214.4899999999998</v>
      </c>
      <c r="AU203" s="384">
        <v>1661.6</v>
      </c>
      <c r="AV203" s="384">
        <v>2279</v>
      </c>
      <c r="AW203" s="384">
        <v>1642.4</v>
      </c>
      <c r="AX203" s="384">
        <v>1879</v>
      </c>
      <c r="AY203" s="384">
        <v>2529</v>
      </c>
      <c r="AZ203" s="402" t="s">
        <v>419</v>
      </c>
      <c r="BA203" s="403" t="s">
        <v>419</v>
      </c>
      <c r="BB203" s="403" t="s">
        <v>419</v>
      </c>
      <c r="BC203" s="403" t="s">
        <v>419</v>
      </c>
      <c r="BD203" s="404" t="s">
        <v>419</v>
      </c>
      <c r="BE203" s="313" t="s">
        <v>419</v>
      </c>
      <c r="BF203" s="313" t="s">
        <v>419</v>
      </c>
      <c r="BG203" s="313" t="s">
        <v>419</v>
      </c>
      <c r="BH203" s="313" t="s">
        <v>419</v>
      </c>
      <c r="BI203" s="313" t="s">
        <v>419</v>
      </c>
      <c r="BJ203" s="402" t="s">
        <v>419</v>
      </c>
      <c r="BK203" s="403" t="s">
        <v>419</v>
      </c>
      <c r="BL203" s="403" t="s">
        <v>419</v>
      </c>
      <c r="BM203" s="403" t="s">
        <v>419</v>
      </c>
      <c r="BN203" s="404" t="s">
        <v>419</v>
      </c>
      <c r="BO203" s="313" t="s">
        <v>419</v>
      </c>
      <c r="BP203" s="313" t="s">
        <v>419</v>
      </c>
      <c r="BQ203" s="313" t="s">
        <v>419</v>
      </c>
      <c r="BR203" s="313" t="s">
        <v>419</v>
      </c>
      <c r="BS203" s="313" t="s">
        <v>419</v>
      </c>
      <c r="BT203" s="402" t="s">
        <v>419</v>
      </c>
      <c r="BU203" s="403" t="s">
        <v>419</v>
      </c>
      <c r="BV203" s="403" t="s">
        <v>419</v>
      </c>
      <c r="BW203" s="403" t="s">
        <v>419</v>
      </c>
      <c r="BX203" s="404" t="s">
        <v>419</v>
      </c>
    </row>
    <row r="204" spans="1:76" x14ac:dyDescent="0.25">
      <c r="A204" s="387" t="s">
        <v>348</v>
      </c>
      <c r="B204" s="393">
        <v>44.77</v>
      </c>
      <c r="C204" s="384">
        <v>36.950000000000003</v>
      </c>
      <c r="D204" s="384">
        <v>22.28</v>
      </c>
      <c r="E204" s="384">
        <v>20.04</v>
      </c>
      <c r="F204" s="388">
        <v>33.14</v>
      </c>
      <c r="G204" s="384">
        <v>42.5</v>
      </c>
      <c r="H204" s="384">
        <v>32.380000000000003</v>
      </c>
      <c r="I204" s="384">
        <v>22.4</v>
      </c>
      <c r="J204" s="384">
        <v>22.4</v>
      </c>
      <c r="K204" s="384">
        <v>23.54</v>
      </c>
      <c r="L204" s="393">
        <v>161.43</v>
      </c>
      <c r="M204" s="384">
        <v>185.41</v>
      </c>
      <c r="N204" s="384">
        <v>186.6</v>
      </c>
      <c r="O204" s="384">
        <v>178.79</v>
      </c>
      <c r="P204" s="388">
        <v>198.33</v>
      </c>
      <c r="Q204" s="384">
        <v>36.5</v>
      </c>
      <c r="R204" s="384">
        <v>29</v>
      </c>
      <c r="S204" s="384">
        <v>27.2</v>
      </c>
      <c r="T204" s="384">
        <v>40.799999999999997</v>
      </c>
      <c r="U204" s="384">
        <v>50.4</v>
      </c>
      <c r="V204" s="393">
        <v>55.8</v>
      </c>
      <c r="W204" s="384">
        <v>46.3</v>
      </c>
      <c r="X204" s="384">
        <v>27.2</v>
      </c>
      <c r="Y204" s="384">
        <v>65.7</v>
      </c>
      <c r="Z204" s="388">
        <v>50</v>
      </c>
      <c r="AA204" s="313">
        <v>17.600000000000001</v>
      </c>
      <c r="AB204" s="313">
        <v>14.6</v>
      </c>
      <c r="AC204" s="313">
        <v>11.2</v>
      </c>
      <c r="AD204" s="313">
        <v>17.3</v>
      </c>
      <c r="AE204" s="313">
        <v>23.9</v>
      </c>
      <c r="AF204" s="393">
        <v>67.099999999999994</v>
      </c>
      <c r="AG204" s="384">
        <v>48.3</v>
      </c>
      <c r="AH204" s="384">
        <v>31.8</v>
      </c>
      <c r="AI204" s="384">
        <v>25.8</v>
      </c>
      <c r="AJ204" s="388">
        <v>41.3</v>
      </c>
      <c r="AK204" s="384" t="s">
        <v>419</v>
      </c>
      <c r="AL204" s="384" t="s">
        <v>419</v>
      </c>
      <c r="AM204" s="384" t="s">
        <v>419</v>
      </c>
      <c r="AN204" s="384" t="s">
        <v>419</v>
      </c>
      <c r="AO204" s="384" t="s">
        <v>419</v>
      </c>
      <c r="AP204" s="393">
        <v>1484.85</v>
      </c>
      <c r="AQ204" s="384">
        <v>1230.78</v>
      </c>
      <c r="AR204" s="384">
        <v>1391.68</v>
      </c>
      <c r="AS204" s="384">
        <v>1256.72</v>
      </c>
      <c r="AT204" s="388">
        <v>1581.64</v>
      </c>
      <c r="AU204" s="384" t="s">
        <v>419</v>
      </c>
      <c r="AV204" s="384" t="s">
        <v>419</v>
      </c>
      <c r="AW204" s="384" t="s">
        <v>419</v>
      </c>
      <c r="AX204" s="384" t="s">
        <v>419</v>
      </c>
      <c r="AY204" s="384" t="s">
        <v>419</v>
      </c>
      <c r="AZ204" s="402" t="s">
        <v>419</v>
      </c>
      <c r="BA204" s="403" t="s">
        <v>419</v>
      </c>
      <c r="BB204" s="403" t="s">
        <v>419</v>
      </c>
      <c r="BC204" s="403" t="s">
        <v>419</v>
      </c>
      <c r="BD204" s="404" t="s">
        <v>419</v>
      </c>
      <c r="BE204" s="384">
        <v>617.6</v>
      </c>
      <c r="BF204" s="384">
        <v>1022</v>
      </c>
      <c r="BG204" s="384">
        <v>617.6</v>
      </c>
      <c r="BH204" s="384">
        <v>873.36</v>
      </c>
      <c r="BI204" s="384">
        <v>1069.45</v>
      </c>
      <c r="BJ204" s="402" t="s">
        <v>419</v>
      </c>
      <c r="BK204" s="403" t="s">
        <v>419</v>
      </c>
      <c r="BL204" s="403" t="s">
        <v>419</v>
      </c>
      <c r="BM204" s="403" t="s">
        <v>419</v>
      </c>
      <c r="BN204" s="404" t="s">
        <v>419</v>
      </c>
      <c r="BO204" s="313" t="s">
        <v>419</v>
      </c>
      <c r="BP204" s="313" t="s">
        <v>419</v>
      </c>
      <c r="BQ204" s="313" t="s">
        <v>419</v>
      </c>
      <c r="BR204" s="313" t="s">
        <v>419</v>
      </c>
      <c r="BS204" s="313" t="s">
        <v>419</v>
      </c>
      <c r="BT204" s="402" t="s">
        <v>419</v>
      </c>
      <c r="BU204" s="403" t="s">
        <v>419</v>
      </c>
      <c r="BV204" s="403" t="s">
        <v>419</v>
      </c>
      <c r="BW204" s="403" t="s">
        <v>419</v>
      </c>
      <c r="BX204" s="404" t="s">
        <v>419</v>
      </c>
    </row>
    <row r="205" spans="1:76" x14ac:dyDescent="0.25">
      <c r="A205" s="387" t="s">
        <v>349</v>
      </c>
      <c r="B205" s="393">
        <v>47.6</v>
      </c>
      <c r="C205" s="384">
        <v>51.13</v>
      </c>
      <c r="D205" s="384">
        <v>38.64</v>
      </c>
      <c r="E205" s="384">
        <v>55.89</v>
      </c>
      <c r="F205" s="388">
        <v>48.8</v>
      </c>
      <c r="G205" s="384">
        <v>42.59</v>
      </c>
      <c r="H205" s="384">
        <v>37.68</v>
      </c>
      <c r="I205" s="384">
        <v>30.96</v>
      </c>
      <c r="J205" s="384">
        <v>35.74</v>
      </c>
      <c r="K205" s="384">
        <v>49.2</v>
      </c>
      <c r="L205" s="393">
        <v>160.97</v>
      </c>
      <c r="M205" s="384">
        <v>149.63</v>
      </c>
      <c r="N205" s="384">
        <v>106</v>
      </c>
      <c r="O205" s="384">
        <v>132.78</v>
      </c>
      <c r="P205" s="388">
        <v>173.81</v>
      </c>
      <c r="Q205" s="384">
        <v>53.48</v>
      </c>
      <c r="R205" s="384">
        <v>38.4</v>
      </c>
      <c r="S205" s="384">
        <v>27.2</v>
      </c>
      <c r="T205" s="384">
        <v>79.7</v>
      </c>
      <c r="U205" s="384">
        <v>78.400000000000006</v>
      </c>
      <c r="V205" s="393">
        <v>90.08</v>
      </c>
      <c r="W205" s="384">
        <v>81.709999999999994</v>
      </c>
      <c r="X205" s="384">
        <v>64</v>
      </c>
      <c r="Y205" s="384">
        <v>76</v>
      </c>
      <c r="Z205" s="388">
        <v>64</v>
      </c>
      <c r="AA205" s="384">
        <v>11.2</v>
      </c>
      <c r="AB205" s="384">
        <v>14.6</v>
      </c>
      <c r="AC205" s="384">
        <v>11.2</v>
      </c>
      <c r="AD205" s="384">
        <v>12.7</v>
      </c>
      <c r="AE205" s="384">
        <v>16.5</v>
      </c>
      <c r="AF205" s="393">
        <v>62.6</v>
      </c>
      <c r="AG205" s="384">
        <v>58.9</v>
      </c>
      <c r="AH205" s="384">
        <v>39.9</v>
      </c>
      <c r="AI205" s="384">
        <v>36</v>
      </c>
      <c r="AJ205" s="388">
        <v>51.7</v>
      </c>
      <c r="AK205" s="384" t="s">
        <v>419</v>
      </c>
      <c r="AL205" s="384" t="s">
        <v>419</v>
      </c>
      <c r="AM205" s="384" t="s">
        <v>419</v>
      </c>
      <c r="AN205" s="384" t="s">
        <v>419</v>
      </c>
      <c r="AO205" s="384" t="s">
        <v>419</v>
      </c>
      <c r="AP205" s="393">
        <v>1636.98</v>
      </c>
      <c r="AQ205" s="384">
        <v>2461.09</v>
      </c>
      <c r="AR205" s="384">
        <v>1665.32</v>
      </c>
      <c r="AS205" s="384">
        <v>2515.4299999999998</v>
      </c>
      <c r="AT205" s="388">
        <v>2435.5500000000002</v>
      </c>
      <c r="AU205" s="384">
        <v>2073.5</v>
      </c>
      <c r="AV205" s="384">
        <v>1976</v>
      </c>
      <c r="AW205" s="384">
        <v>1320</v>
      </c>
      <c r="AX205" s="384">
        <v>1668</v>
      </c>
      <c r="AY205" s="384">
        <v>2682</v>
      </c>
      <c r="AZ205" s="402" t="s">
        <v>419</v>
      </c>
      <c r="BA205" s="403" t="s">
        <v>419</v>
      </c>
      <c r="BB205" s="403" t="s">
        <v>419</v>
      </c>
      <c r="BC205" s="403" t="s">
        <v>419</v>
      </c>
      <c r="BD205" s="404" t="s">
        <v>419</v>
      </c>
      <c r="BE205" s="313" t="s">
        <v>419</v>
      </c>
      <c r="BF205" s="313" t="s">
        <v>419</v>
      </c>
      <c r="BG205" s="313" t="s">
        <v>419</v>
      </c>
      <c r="BH205" s="313" t="s">
        <v>419</v>
      </c>
      <c r="BI205" s="313" t="s">
        <v>419</v>
      </c>
      <c r="BJ205" s="402" t="s">
        <v>419</v>
      </c>
      <c r="BK205" s="403" t="s">
        <v>419</v>
      </c>
      <c r="BL205" s="403" t="s">
        <v>419</v>
      </c>
      <c r="BM205" s="403" t="s">
        <v>419</v>
      </c>
      <c r="BN205" s="404" t="s">
        <v>419</v>
      </c>
      <c r="BO205" s="384">
        <v>1486.5</v>
      </c>
      <c r="BP205" s="384">
        <v>1781</v>
      </c>
      <c r="BQ205" s="384">
        <v>1038</v>
      </c>
      <c r="BR205" s="384">
        <v>1909</v>
      </c>
      <c r="BS205" s="384">
        <v>2398</v>
      </c>
      <c r="BT205" s="402" t="s">
        <v>419</v>
      </c>
      <c r="BU205" s="403" t="s">
        <v>419</v>
      </c>
      <c r="BV205" s="403" t="s">
        <v>419</v>
      </c>
      <c r="BW205" s="403" t="s">
        <v>419</v>
      </c>
      <c r="BX205" s="404" t="s">
        <v>419</v>
      </c>
    </row>
    <row r="206" spans="1:76" x14ac:dyDescent="0.25">
      <c r="A206" s="387" t="s">
        <v>350</v>
      </c>
      <c r="B206" s="393">
        <v>46.68</v>
      </c>
      <c r="C206" s="384">
        <v>67.27</v>
      </c>
      <c r="D206" s="384">
        <v>64.489999999999995</v>
      </c>
      <c r="E206" s="384">
        <v>66.739999999999995</v>
      </c>
      <c r="F206" s="388">
        <v>46.76</v>
      </c>
      <c r="G206" s="384">
        <v>47.66</v>
      </c>
      <c r="H206" s="384">
        <v>50.75</v>
      </c>
      <c r="I206" s="384">
        <v>42.46</v>
      </c>
      <c r="J206" s="384">
        <v>35.659999999999997</v>
      </c>
      <c r="K206" s="384">
        <v>38.729999999999997</v>
      </c>
      <c r="L206" s="393">
        <v>159.6</v>
      </c>
      <c r="M206" s="384">
        <v>179.49</v>
      </c>
      <c r="N206" s="384">
        <v>139.22999999999999</v>
      </c>
      <c r="O206" s="384">
        <v>111.3</v>
      </c>
      <c r="P206" s="388">
        <v>139.86000000000001</v>
      </c>
      <c r="Q206" s="384">
        <v>40.799999999999997</v>
      </c>
      <c r="R206" s="384">
        <v>48.4</v>
      </c>
      <c r="S206" s="384">
        <v>40.799999999999997</v>
      </c>
      <c r="T206" s="384">
        <v>43.2</v>
      </c>
      <c r="U206" s="384">
        <v>39.9</v>
      </c>
      <c r="V206" s="393">
        <v>64</v>
      </c>
      <c r="W206" s="384">
        <v>85.85</v>
      </c>
      <c r="X206" s="384">
        <v>76.2</v>
      </c>
      <c r="Y206" s="384">
        <v>90.2</v>
      </c>
      <c r="Z206" s="388">
        <v>66.400000000000006</v>
      </c>
      <c r="AA206" s="313" t="s">
        <v>419</v>
      </c>
      <c r="AB206" s="313" t="s">
        <v>419</v>
      </c>
      <c r="AC206" s="313" t="s">
        <v>419</v>
      </c>
      <c r="AD206" s="313" t="s">
        <v>419</v>
      </c>
      <c r="AE206" s="313" t="s">
        <v>419</v>
      </c>
      <c r="AF206" s="393">
        <v>104.16</v>
      </c>
      <c r="AG206" s="384">
        <v>126.81</v>
      </c>
      <c r="AH206" s="384">
        <v>111.5</v>
      </c>
      <c r="AI206" s="384">
        <v>107.92</v>
      </c>
      <c r="AJ206" s="388">
        <v>118.49</v>
      </c>
      <c r="AK206" s="313" t="s">
        <v>419</v>
      </c>
      <c r="AL206" s="313" t="s">
        <v>419</v>
      </c>
      <c r="AM206" s="313" t="s">
        <v>419</v>
      </c>
      <c r="AN206" s="313" t="s">
        <v>419</v>
      </c>
      <c r="AO206" s="313" t="s">
        <v>419</v>
      </c>
      <c r="AP206" s="393">
        <v>2042.58</v>
      </c>
      <c r="AQ206" s="384">
        <v>2412</v>
      </c>
      <c r="AR206" s="384">
        <v>2431.1799999999998</v>
      </c>
      <c r="AS206" s="384">
        <v>2960.1</v>
      </c>
      <c r="AT206" s="388">
        <v>2795.01</v>
      </c>
      <c r="AU206" s="384">
        <v>1661.6</v>
      </c>
      <c r="AV206" s="384">
        <v>2279</v>
      </c>
      <c r="AW206" s="384">
        <v>1328</v>
      </c>
      <c r="AX206" s="384">
        <v>1898</v>
      </c>
      <c r="AY206" s="384">
        <v>2595</v>
      </c>
      <c r="AZ206" s="402" t="s">
        <v>419</v>
      </c>
      <c r="BA206" s="403" t="s">
        <v>419</v>
      </c>
      <c r="BB206" s="403" t="s">
        <v>419</v>
      </c>
      <c r="BC206" s="403" t="s">
        <v>419</v>
      </c>
      <c r="BD206" s="404" t="s">
        <v>419</v>
      </c>
      <c r="BE206" s="313" t="s">
        <v>419</v>
      </c>
      <c r="BF206" s="313" t="s">
        <v>419</v>
      </c>
      <c r="BG206" s="313" t="s">
        <v>419</v>
      </c>
      <c r="BH206" s="313" t="s">
        <v>419</v>
      </c>
      <c r="BI206" s="313" t="s">
        <v>419</v>
      </c>
      <c r="BJ206" s="402" t="s">
        <v>419</v>
      </c>
      <c r="BK206" s="403" t="s">
        <v>419</v>
      </c>
      <c r="BL206" s="403" t="s">
        <v>419</v>
      </c>
      <c r="BM206" s="403" t="s">
        <v>419</v>
      </c>
      <c r="BN206" s="404" t="s">
        <v>419</v>
      </c>
      <c r="BO206" s="313" t="s">
        <v>419</v>
      </c>
      <c r="BP206" s="313" t="s">
        <v>419</v>
      </c>
      <c r="BQ206" s="313" t="s">
        <v>419</v>
      </c>
      <c r="BR206" s="313" t="s">
        <v>419</v>
      </c>
      <c r="BS206" s="313" t="s">
        <v>419</v>
      </c>
      <c r="BT206" s="402" t="s">
        <v>419</v>
      </c>
      <c r="BU206" s="403" t="s">
        <v>419</v>
      </c>
      <c r="BV206" s="403" t="s">
        <v>419</v>
      </c>
      <c r="BW206" s="403" t="s">
        <v>419</v>
      </c>
      <c r="BX206" s="404" t="s">
        <v>419</v>
      </c>
    </row>
    <row r="207" spans="1:76" x14ac:dyDescent="0.25">
      <c r="A207" s="387" t="s">
        <v>351</v>
      </c>
      <c r="B207" s="393">
        <v>45.18</v>
      </c>
      <c r="C207" s="384">
        <v>59.26</v>
      </c>
      <c r="D207" s="384">
        <v>54.55</v>
      </c>
      <c r="E207" s="384">
        <v>57.99</v>
      </c>
      <c r="F207" s="388">
        <v>43.06</v>
      </c>
      <c r="G207" s="384">
        <v>43.5</v>
      </c>
      <c r="H207" s="384">
        <v>49.45</v>
      </c>
      <c r="I207" s="384">
        <v>53.31</v>
      </c>
      <c r="J207" s="384">
        <v>44.18</v>
      </c>
      <c r="K207" s="384">
        <v>47.96</v>
      </c>
      <c r="L207" s="393">
        <v>170.89</v>
      </c>
      <c r="M207" s="384">
        <v>194.93</v>
      </c>
      <c r="N207" s="384">
        <v>196.65</v>
      </c>
      <c r="O207" s="384">
        <v>181.47</v>
      </c>
      <c r="P207" s="388">
        <v>184.01</v>
      </c>
      <c r="Q207" s="384">
        <v>63.6</v>
      </c>
      <c r="R207" s="384">
        <v>57.6</v>
      </c>
      <c r="S207" s="384">
        <v>39.200000000000003</v>
      </c>
      <c r="T207" s="384">
        <v>64.099999999999994</v>
      </c>
      <c r="U207" s="384">
        <v>59.3</v>
      </c>
      <c r="V207" s="393">
        <v>85.74</v>
      </c>
      <c r="W207" s="384">
        <v>97.06</v>
      </c>
      <c r="X207" s="384">
        <v>70.400000000000006</v>
      </c>
      <c r="Y207" s="384">
        <v>101.99</v>
      </c>
      <c r="Z207" s="388">
        <v>70.400000000000006</v>
      </c>
      <c r="AA207" s="384">
        <v>15.2</v>
      </c>
      <c r="AB207" s="384">
        <v>18.2</v>
      </c>
      <c r="AC207" s="384">
        <v>15.2</v>
      </c>
      <c r="AD207" s="384">
        <v>15.2</v>
      </c>
      <c r="AE207" s="384">
        <v>15.2</v>
      </c>
      <c r="AF207" s="393">
        <v>78.599999999999994</v>
      </c>
      <c r="AG207" s="384">
        <v>90.3</v>
      </c>
      <c r="AH207" s="384">
        <v>69.3</v>
      </c>
      <c r="AI207" s="384">
        <v>80.2</v>
      </c>
      <c r="AJ207" s="388">
        <v>95.8</v>
      </c>
      <c r="AK207" s="313" t="s">
        <v>419</v>
      </c>
      <c r="AL207" s="313" t="s">
        <v>419</v>
      </c>
      <c r="AM207" s="313" t="s">
        <v>419</v>
      </c>
      <c r="AN207" s="313" t="s">
        <v>419</v>
      </c>
      <c r="AO207" s="313" t="s">
        <v>419</v>
      </c>
      <c r="AP207" s="393">
        <v>1319.34</v>
      </c>
      <c r="AQ207" s="384">
        <v>2356.4499999999998</v>
      </c>
      <c r="AR207" s="384">
        <v>2283.56</v>
      </c>
      <c r="AS207" s="384">
        <v>2818.67</v>
      </c>
      <c r="AT207" s="388">
        <v>2392.7800000000002</v>
      </c>
      <c r="AU207" s="313" t="s">
        <v>419</v>
      </c>
      <c r="AV207" s="313" t="s">
        <v>419</v>
      </c>
      <c r="AW207" s="313" t="s">
        <v>419</v>
      </c>
      <c r="AX207" s="313" t="s">
        <v>419</v>
      </c>
      <c r="AY207" s="313" t="s">
        <v>419</v>
      </c>
      <c r="AZ207" s="402" t="s">
        <v>419</v>
      </c>
      <c r="BA207" s="403" t="s">
        <v>419</v>
      </c>
      <c r="BB207" s="403" t="s">
        <v>419</v>
      </c>
      <c r="BC207" s="403" t="s">
        <v>419</v>
      </c>
      <c r="BD207" s="404" t="s">
        <v>419</v>
      </c>
      <c r="BE207" s="313" t="s">
        <v>419</v>
      </c>
      <c r="BF207" s="313" t="s">
        <v>419</v>
      </c>
      <c r="BG207" s="313" t="s">
        <v>419</v>
      </c>
      <c r="BH207" s="313" t="s">
        <v>419</v>
      </c>
      <c r="BI207" s="313" t="s">
        <v>419</v>
      </c>
      <c r="BJ207" s="402" t="s">
        <v>419</v>
      </c>
      <c r="BK207" s="403" t="s">
        <v>419</v>
      </c>
      <c r="BL207" s="403" t="s">
        <v>419</v>
      </c>
      <c r="BM207" s="403" t="s">
        <v>419</v>
      </c>
      <c r="BN207" s="404" t="s">
        <v>419</v>
      </c>
      <c r="BO207" s="313" t="s">
        <v>419</v>
      </c>
      <c r="BP207" s="313" t="s">
        <v>419</v>
      </c>
      <c r="BQ207" s="313" t="s">
        <v>419</v>
      </c>
      <c r="BR207" s="313" t="s">
        <v>419</v>
      </c>
      <c r="BS207" s="313" t="s">
        <v>419</v>
      </c>
      <c r="BT207" s="402" t="s">
        <v>419</v>
      </c>
      <c r="BU207" s="403" t="s">
        <v>419</v>
      </c>
      <c r="BV207" s="403" t="s">
        <v>419</v>
      </c>
      <c r="BW207" s="403" t="s">
        <v>419</v>
      </c>
      <c r="BX207" s="404" t="s">
        <v>419</v>
      </c>
    </row>
    <row r="208" spans="1:76" x14ac:dyDescent="0.25">
      <c r="A208" s="387" t="s">
        <v>352</v>
      </c>
      <c r="B208" s="393">
        <v>45.6</v>
      </c>
      <c r="C208" s="384">
        <v>47.94</v>
      </c>
      <c r="D208" s="384">
        <v>40.799999999999997</v>
      </c>
      <c r="E208" s="384">
        <v>57.6</v>
      </c>
      <c r="F208" s="388">
        <v>46.4</v>
      </c>
      <c r="G208" s="384">
        <v>54.86</v>
      </c>
      <c r="H208" s="384">
        <v>52.18</v>
      </c>
      <c r="I208" s="384">
        <v>52.3</v>
      </c>
      <c r="J208" s="384">
        <v>40.04</v>
      </c>
      <c r="K208" s="384">
        <v>52.52</v>
      </c>
      <c r="L208" s="393">
        <v>204.24</v>
      </c>
      <c r="M208" s="384">
        <v>197.27</v>
      </c>
      <c r="N208" s="384">
        <v>169.61</v>
      </c>
      <c r="O208" s="384">
        <v>135.72999999999999</v>
      </c>
      <c r="P208" s="388">
        <v>195.92</v>
      </c>
      <c r="Q208" s="384">
        <v>48.8</v>
      </c>
      <c r="R208" s="384">
        <v>42.3</v>
      </c>
      <c r="S208" s="384">
        <v>40</v>
      </c>
      <c r="T208" s="384">
        <v>46.5</v>
      </c>
      <c r="U208" s="384">
        <v>47.3</v>
      </c>
      <c r="V208" s="393">
        <v>79.8</v>
      </c>
      <c r="W208" s="384">
        <v>75.5</v>
      </c>
      <c r="X208" s="384">
        <v>63.2</v>
      </c>
      <c r="Y208" s="384">
        <v>63.2</v>
      </c>
      <c r="Z208" s="388">
        <v>70.17</v>
      </c>
      <c r="AA208" s="313" t="s">
        <v>419</v>
      </c>
      <c r="AB208" s="313" t="s">
        <v>419</v>
      </c>
      <c r="AC208" s="313" t="s">
        <v>419</v>
      </c>
      <c r="AD208" s="313" t="s">
        <v>419</v>
      </c>
      <c r="AE208" s="313" t="s">
        <v>419</v>
      </c>
      <c r="AF208" s="393">
        <v>82</v>
      </c>
      <c r="AG208" s="384">
        <v>93.5</v>
      </c>
      <c r="AH208" s="384">
        <v>72.2</v>
      </c>
      <c r="AI208" s="384">
        <v>86.9</v>
      </c>
      <c r="AJ208" s="388">
        <v>95.4</v>
      </c>
      <c r="AK208" s="313" t="s">
        <v>419</v>
      </c>
      <c r="AL208" s="313" t="s">
        <v>419</v>
      </c>
      <c r="AM208" s="313" t="s">
        <v>419</v>
      </c>
      <c r="AN208" s="313" t="s">
        <v>419</v>
      </c>
      <c r="AO208" s="313" t="s">
        <v>419</v>
      </c>
      <c r="AP208" s="316" t="s">
        <v>419</v>
      </c>
      <c r="AQ208" s="313" t="s">
        <v>419</v>
      </c>
      <c r="AR208" s="313" t="s">
        <v>419</v>
      </c>
      <c r="AS208" s="313" t="s">
        <v>419</v>
      </c>
      <c r="AT208" s="317" t="s">
        <v>419</v>
      </c>
      <c r="AU208" s="313" t="s">
        <v>419</v>
      </c>
      <c r="AV208" s="313" t="s">
        <v>419</v>
      </c>
      <c r="AW208" s="313" t="s">
        <v>419</v>
      </c>
      <c r="AX208" s="313" t="s">
        <v>419</v>
      </c>
      <c r="AY208" s="313" t="s">
        <v>419</v>
      </c>
      <c r="AZ208" s="402" t="s">
        <v>419</v>
      </c>
      <c r="BA208" s="403" t="s">
        <v>419</v>
      </c>
      <c r="BB208" s="403" t="s">
        <v>419</v>
      </c>
      <c r="BC208" s="403" t="s">
        <v>419</v>
      </c>
      <c r="BD208" s="404" t="s">
        <v>419</v>
      </c>
      <c r="BE208" s="313" t="s">
        <v>419</v>
      </c>
      <c r="BF208" s="313" t="s">
        <v>419</v>
      </c>
      <c r="BG208" s="313" t="s">
        <v>419</v>
      </c>
      <c r="BH208" s="313" t="s">
        <v>419</v>
      </c>
      <c r="BI208" s="313" t="s">
        <v>419</v>
      </c>
      <c r="BJ208" s="402" t="s">
        <v>419</v>
      </c>
      <c r="BK208" s="403" t="s">
        <v>419</v>
      </c>
      <c r="BL208" s="403" t="s">
        <v>419</v>
      </c>
      <c r="BM208" s="403" t="s">
        <v>419</v>
      </c>
      <c r="BN208" s="404" t="s">
        <v>419</v>
      </c>
      <c r="BO208" s="313" t="s">
        <v>419</v>
      </c>
      <c r="BP208" s="313" t="s">
        <v>419</v>
      </c>
      <c r="BQ208" s="313" t="s">
        <v>419</v>
      </c>
      <c r="BR208" s="313" t="s">
        <v>419</v>
      </c>
      <c r="BS208" s="313" t="s">
        <v>419</v>
      </c>
      <c r="BT208" s="402" t="s">
        <v>419</v>
      </c>
      <c r="BU208" s="403" t="s">
        <v>419</v>
      </c>
      <c r="BV208" s="403" t="s">
        <v>419</v>
      </c>
      <c r="BW208" s="403" t="s">
        <v>419</v>
      </c>
      <c r="BX208" s="404" t="s">
        <v>419</v>
      </c>
    </row>
    <row r="209" spans="1:76" x14ac:dyDescent="0.25">
      <c r="A209" s="387" t="s">
        <v>353</v>
      </c>
      <c r="B209" s="393">
        <v>57.16</v>
      </c>
      <c r="C209" s="384">
        <v>67.55</v>
      </c>
      <c r="D209" s="384">
        <v>55.15</v>
      </c>
      <c r="E209" s="384">
        <v>54.39</v>
      </c>
      <c r="F209" s="388">
        <v>60.47</v>
      </c>
      <c r="G209" s="384">
        <v>46.19</v>
      </c>
      <c r="H209" s="384">
        <v>49.53</v>
      </c>
      <c r="I209" s="384">
        <v>59.61</v>
      </c>
      <c r="J209" s="384">
        <v>47.62</v>
      </c>
      <c r="K209" s="384">
        <v>48.39</v>
      </c>
      <c r="L209" s="393">
        <v>186.66</v>
      </c>
      <c r="M209" s="384">
        <v>202.43</v>
      </c>
      <c r="N209" s="384">
        <v>219.71</v>
      </c>
      <c r="O209" s="384">
        <v>196.71</v>
      </c>
      <c r="P209" s="388">
        <v>175.47</v>
      </c>
      <c r="Q209" s="384">
        <v>62.4</v>
      </c>
      <c r="R209" s="384">
        <v>62.5</v>
      </c>
      <c r="S209" s="384">
        <v>40</v>
      </c>
      <c r="T209" s="384">
        <v>63.9</v>
      </c>
      <c r="U209" s="384">
        <v>57.7</v>
      </c>
      <c r="V209" s="393">
        <v>87.57</v>
      </c>
      <c r="W209" s="384">
        <v>107.31</v>
      </c>
      <c r="X209" s="384">
        <v>77.599999999999994</v>
      </c>
      <c r="Y209" s="384">
        <v>96.1</v>
      </c>
      <c r="Z209" s="388">
        <v>77.599999999999994</v>
      </c>
      <c r="AA209" s="384">
        <v>15.2</v>
      </c>
      <c r="AB209" s="384">
        <v>17</v>
      </c>
      <c r="AC209" s="384">
        <v>15.2</v>
      </c>
      <c r="AD209" s="384">
        <v>15.2</v>
      </c>
      <c r="AE209" s="384">
        <v>15.2</v>
      </c>
      <c r="AF209" s="393">
        <v>78.599999999999994</v>
      </c>
      <c r="AG209" s="384">
        <v>90.3</v>
      </c>
      <c r="AH209" s="384">
        <v>69.3</v>
      </c>
      <c r="AI209" s="384">
        <v>80.2</v>
      </c>
      <c r="AJ209" s="388">
        <v>95.8</v>
      </c>
      <c r="AK209" s="313" t="s">
        <v>419</v>
      </c>
      <c r="AL209" s="313" t="s">
        <v>419</v>
      </c>
      <c r="AM209" s="313" t="s">
        <v>419</v>
      </c>
      <c r="AN209" s="313" t="s">
        <v>419</v>
      </c>
      <c r="AO209" s="313" t="s">
        <v>419</v>
      </c>
      <c r="AP209" s="393">
        <v>1432</v>
      </c>
      <c r="AQ209" s="384">
        <v>2399</v>
      </c>
      <c r="AR209" s="384">
        <v>1951</v>
      </c>
      <c r="AS209" s="384">
        <v>2675</v>
      </c>
      <c r="AT209" s="388">
        <v>2367</v>
      </c>
      <c r="AU209" s="313" t="s">
        <v>419</v>
      </c>
      <c r="AV209" s="313" t="s">
        <v>419</v>
      </c>
      <c r="AW209" s="313" t="s">
        <v>419</v>
      </c>
      <c r="AX209" s="313" t="s">
        <v>419</v>
      </c>
      <c r="AY209" s="313" t="s">
        <v>419</v>
      </c>
      <c r="AZ209" s="402" t="s">
        <v>419</v>
      </c>
      <c r="BA209" s="403" t="s">
        <v>419</v>
      </c>
      <c r="BB209" s="403" t="s">
        <v>419</v>
      </c>
      <c r="BC209" s="403" t="s">
        <v>419</v>
      </c>
      <c r="BD209" s="404" t="s">
        <v>419</v>
      </c>
      <c r="BE209" s="313" t="s">
        <v>419</v>
      </c>
      <c r="BF209" s="313" t="s">
        <v>419</v>
      </c>
      <c r="BG209" s="313" t="s">
        <v>419</v>
      </c>
      <c r="BH209" s="313" t="s">
        <v>419</v>
      </c>
      <c r="BI209" s="313" t="s">
        <v>419</v>
      </c>
      <c r="BJ209" s="402" t="s">
        <v>419</v>
      </c>
      <c r="BK209" s="403" t="s">
        <v>419</v>
      </c>
      <c r="BL209" s="403" t="s">
        <v>419</v>
      </c>
      <c r="BM209" s="403" t="s">
        <v>419</v>
      </c>
      <c r="BN209" s="404" t="s">
        <v>419</v>
      </c>
      <c r="BO209" s="313" t="s">
        <v>419</v>
      </c>
      <c r="BP209" s="313" t="s">
        <v>419</v>
      </c>
      <c r="BQ209" s="313" t="s">
        <v>419</v>
      </c>
      <c r="BR209" s="313" t="s">
        <v>419</v>
      </c>
      <c r="BS209" s="313" t="s">
        <v>419</v>
      </c>
      <c r="BT209" s="402" t="s">
        <v>419</v>
      </c>
      <c r="BU209" s="403" t="s">
        <v>419</v>
      </c>
      <c r="BV209" s="403" t="s">
        <v>419</v>
      </c>
      <c r="BW209" s="403" t="s">
        <v>419</v>
      </c>
      <c r="BX209" s="404" t="s">
        <v>419</v>
      </c>
    </row>
    <row r="210" spans="1:76" x14ac:dyDescent="0.25">
      <c r="A210" s="387" t="s">
        <v>354</v>
      </c>
      <c r="B210" s="393">
        <v>33.47</v>
      </c>
      <c r="C210" s="384">
        <v>41.8</v>
      </c>
      <c r="D210" s="384">
        <v>27.52</v>
      </c>
      <c r="E210" s="384">
        <v>39.92</v>
      </c>
      <c r="F210" s="388">
        <v>37.29</v>
      </c>
      <c r="G210" s="384">
        <v>35.700000000000003</v>
      </c>
      <c r="H210" s="384">
        <v>27.84</v>
      </c>
      <c r="I210" s="384">
        <v>20.8</v>
      </c>
      <c r="J210" s="384">
        <v>23.34</v>
      </c>
      <c r="K210" s="384">
        <v>41.58</v>
      </c>
      <c r="L210" s="393">
        <v>134.43</v>
      </c>
      <c r="M210" s="384">
        <v>114.86</v>
      </c>
      <c r="N210" s="384">
        <v>81.680000000000007</v>
      </c>
      <c r="O210" s="384">
        <v>79.06</v>
      </c>
      <c r="P210" s="388">
        <v>126.18</v>
      </c>
      <c r="Q210" s="384">
        <v>55.93</v>
      </c>
      <c r="R210" s="384">
        <v>55.38</v>
      </c>
      <c r="S210" s="384">
        <v>37.6</v>
      </c>
      <c r="T210" s="384">
        <v>41.48</v>
      </c>
      <c r="U210" s="384">
        <v>37.6</v>
      </c>
      <c r="V210" s="393">
        <v>94.46</v>
      </c>
      <c r="W210" s="384">
        <v>51.54</v>
      </c>
      <c r="X210" s="384">
        <v>48</v>
      </c>
      <c r="Y210" s="384">
        <v>63.83</v>
      </c>
      <c r="Z210" s="388">
        <v>48</v>
      </c>
      <c r="AA210" s="384">
        <v>10.4</v>
      </c>
      <c r="AB210" s="384">
        <v>16.45</v>
      </c>
      <c r="AC210" s="384">
        <v>11.2</v>
      </c>
      <c r="AD210" s="384">
        <v>11.2</v>
      </c>
      <c r="AE210" s="384">
        <v>15.1</v>
      </c>
      <c r="AF210" s="393">
        <v>63.1</v>
      </c>
      <c r="AG210" s="384">
        <v>56.4</v>
      </c>
      <c r="AH210" s="384">
        <v>36.200000000000003</v>
      </c>
      <c r="AI210" s="384">
        <v>26.4</v>
      </c>
      <c r="AJ210" s="388">
        <v>28.9</v>
      </c>
      <c r="AK210" s="384">
        <v>2017</v>
      </c>
      <c r="AL210" s="384">
        <v>1721</v>
      </c>
      <c r="AM210" s="384">
        <v>1455</v>
      </c>
      <c r="AN210" s="384">
        <v>2148.4499999999998</v>
      </c>
      <c r="AO210" s="384">
        <v>2213.44</v>
      </c>
      <c r="AP210" s="393">
        <v>1609.99</v>
      </c>
      <c r="AQ210" s="384">
        <v>2011.3</v>
      </c>
      <c r="AR210" s="384">
        <v>1859.43</v>
      </c>
      <c r="AS210" s="384">
        <v>1644.68</v>
      </c>
      <c r="AT210" s="388">
        <v>1839.69</v>
      </c>
      <c r="AU210" s="384">
        <v>1486.5</v>
      </c>
      <c r="AV210" s="384">
        <v>1781</v>
      </c>
      <c r="AW210" s="384">
        <v>1342.4</v>
      </c>
      <c r="AX210" s="384">
        <v>1909</v>
      </c>
      <c r="AY210" s="384">
        <v>2398</v>
      </c>
      <c r="AZ210" s="402" t="s">
        <v>419</v>
      </c>
      <c r="BA210" s="403" t="s">
        <v>419</v>
      </c>
      <c r="BB210" s="403" t="s">
        <v>419</v>
      </c>
      <c r="BC210" s="403" t="s">
        <v>419</v>
      </c>
      <c r="BD210" s="404" t="s">
        <v>419</v>
      </c>
      <c r="BE210" s="384">
        <v>432</v>
      </c>
      <c r="BF210" s="384">
        <v>1038</v>
      </c>
      <c r="BG210" s="384">
        <v>859</v>
      </c>
      <c r="BH210" s="384">
        <v>871</v>
      </c>
      <c r="BI210" s="384">
        <v>1021</v>
      </c>
      <c r="BJ210" s="402" t="s">
        <v>419</v>
      </c>
      <c r="BK210" s="403" t="s">
        <v>419</v>
      </c>
      <c r="BL210" s="403" t="s">
        <v>419</v>
      </c>
      <c r="BM210" s="403" t="s">
        <v>419</v>
      </c>
      <c r="BN210" s="404" t="s">
        <v>419</v>
      </c>
      <c r="BO210" s="384">
        <v>1486.5</v>
      </c>
      <c r="BP210" s="384">
        <v>1781</v>
      </c>
      <c r="BQ210" s="384">
        <v>1038</v>
      </c>
      <c r="BR210" s="384">
        <v>1909</v>
      </c>
      <c r="BS210" s="384">
        <v>2398</v>
      </c>
      <c r="BT210" s="393">
        <v>1486.5</v>
      </c>
      <c r="BU210" s="384">
        <v>1781</v>
      </c>
      <c r="BV210" s="384">
        <v>1038</v>
      </c>
      <c r="BW210" s="384">
        <v>1909</v>
      </c>
      <c r="BX210" s="388">
        <v>2398</v>
      </c>
    </row>
    <row r="211" spans="1:76" x14ac:dyDescent="0.25">
      <c r="A211" s="387" t="s">
        <v>355</v>
      </c>
      <c r="B211" s="393">
        <v>53.71</v>
      </c>
      <c r="C211" s="384">
        <v>33.25</v>
      </c>
      <c r="D211" s="384">
        <v>18.59</v>
      </c>
      <c r="E211" s="384">
        <v>24.57</v>
      </c>
      <c r="F211" s="388">
        <v>32.159999999999997</v>
      </c>
      <c r="G211" s="313" t="s">
        <v>419</v>
      </c>
      <c r="H211" s="313" t="s">
        <v>419</v>
      </c>
      <c r="I211" s="313" t="s">
        <v>419</v>
      </c>
      <c r="J211" s="313" t="s">
        <v>419</v>
      </c>
      <c r="K211" s="313" t="s">
        <v>419</v>
      </c>
      <c r="L211" s="393">
        <v>114</v>
      </c>
      <c r="M211" s="384">
        <v>105.07</v>
      </c>
      <c r="N211" s="384">
        <v>109.82</v>
      </c>
      <c r="O211" s="384">
        <v>102.68</v>
      </c>
      <c r="P211" s="388">
        <v>105.6</v>
      </c>
      <c r="Q211" s="384">
        <v>38.5</v>
      </c>
      <c r="R211" s="384">
        <v>29.3</v>
      </c>
      <c r="S211" s="384">
        <v>21.6</v>
      </c>
      <c r="T211" s="384">
        <v>29.3</v>
      </c>
      <c r="U211" s="384">
        <v>41.1</v>
      </c>
      <c r="V211" s="393">
        <v>51.6</v>
      </c>
      <c r="W211" s="384">
        <v>46.6</v>
      </c>
      <c r="X211" s="384">
        <v>28.1</v>
      </c>
      <c r="Y211" s="384">
        <v>24</v>
      </c>
      <c r="Z211" s="388">
        <v>75.3</v>
      </c>
      <c r="AA211" s="313" t="s">
        <v>419</v>
      </c>
      <c r="AB211" s="313" t="s">
        <v>419</v>
      </c>
      <c r="AC211" s="313" t="s">
        <v>419</v>
      </c>
      <c r="AD211" s="313" t="s">
        <v>419</v>
      </c>
      <c r="AE211" s="313" t="s">
        <v>419</v>
      </c>
      <c r="AF211" s="393">
        <v>65.5</v>
      </c>
      <c r="AG211" s="384">
        <v>42.7</v>
      </c>
      <c r="AH211" s="384">
        <v>38</v>
      </c>
      <c r="AI211" s="384">
        <v>33.5</v>
      </c>
      <c r="AJ211" s="388">
        <v>47.1</v>
      </c>
      <c r="AK211" s="313" t="s">
        <v>419</v>
      </c>
      <c r="AL211" s="313" t="s">
        <v>419</v>
      </c>
      <c r="AM211" s="313" t="s">
        <v>419</v>
      </c>
      <c r="AN211" s="313" t="s">
        <v>419</v>
      </c>
      <c r="AO211" s="313" t="s">
        <v>419</v>
      </c>
      <c r="AP211" s="316">
        <v>1475.5</v>
      </c>
      <c r="AQ211" s="313">
        <v>1341.67</v>
      </c>
      <c r="AR211" s="313">
        <v>1414.92</v>
      </c>
      <c r="AS211" s="313">
        <v>1252.28</v>
      </c>
      <c r="AT211" s="317">
        <v>1294.45</v>
      </c>
      <c r="AU211" s="313" t="s">
        <v>419</v>
      </c>
      <c r="AV211" s="313" t="s">
        <v>419</v>
      </c>
      <c r="AW211" s="313" t="s">
        <v>419</v>
      </c>
      <c r="AX211" s="313" t="s">
        <v>419</v>
      </c>
      <c r="AY211" s="313" t="s">
        <v>419</v>
      </c>
      <c r="AZ211" s="402" t="s">
        <v>419</v>
      </c>
      <c r="BA211" s="403" t="s">
        <v>419</v>
      </c>
      <c r="BB211" s="403" t="s">
        <v>419</v>
      </c>
      <c r="BC211" s="403" t="s">
        <v>419</v>
      </c>
      <c r="BD211" s="404" t="s">
        <v>419</v>
      </c>
      <c r="BE211" s="384">
        <v>547.20000000000005</v>
      </c>
      <c r="BF211" s="384">
        <v>770.1</v>
      </c>
      <c r="BG211" s="384">
        <v>813.36</v>
      </c>
      <c r="BH211" s="384">
        <v>729.02</v>
      </c>
      <c r="BI211" s="384">
        <v>899</v>
      </c>
      <c r="BJ211" s="402" t="s">
        <v>419</v>
      </c>
      <c r="BK211" s="403" t="s">
        <v>419</v>
      </c>
      <c r="BL211" s="403" t="s">
        <v>419</v>
      </c>
      <c r="BM211" s="403" t="s">
        <v>419</v>
      </c>
      <c r="BN211" s="404" t="s">
        <v>419</v>
      </c>
      <c r="BO211" s="313" t="s">
        <v>419</v>
      </c>
      <c r="BP211" s="313" t="s">
        <v>419</v>
      </c>
      <c r="BQ211" s="313" t="s">
        <v>419</v>
      </c>
      <c r="BR211" s="313" t="s">
        <v>419</v>
      </c>
      <c r="BS211" s="313" t="s">
        <v>419</v>
      </c>
      <c r="BT211" s="316" t="s">
        <v>419</v>
      </c>
      <c r="BU211" s="313" t="s">
        <v>419</v>
      </c>
      <c r="BV211" s="313" t="s">
        <v>419</v>
      </c>
      <c r="BW211" s="313" t="s">
        <v>419</v>
      </c>
      <c r="BX211" s="317" t="s">
        <v>419</v>
      </c>
    </row>
    <row r="212" spans="1:76" x14ac:dyDescent="0.25">
      <c r="A212" s="387" t="s">
        <v>356</v>
      </c>
      <c r="B212" s="393">
        <v>47.28</v>
      </c>
      <c r="C212" s="384">
        <v>62.49</v>
      </c>
      <c r="D212" s="384">
        <v>53.84</v>
      </c>
      <c r="E212" s="384">
        <v>61.76</v>
      </c>
      <c r="F212" s="388">
        <v>46.16</v>
      </c>
      <c r="G212" s="384">
        <v>51.85</v>
      </c>
      <c r="H212" s="384">
        <v>48.84</v>
      </c>
      <c r="I212" s="384">
        <v>43.11</v>
      </c>
      <c r="J212" s="384">
        <v>36.64</v>
      </c>
      <c r="K212" s="384">
        <v>42.32</v>
      </c>
      <c r="L212" s="393">
        <v>161.71</v>
      </c>
      <c r="M212" s="384">
        <v>184.55</v>
      </c>
      <c r="N212" s="384">
        <v>135.32</v>
      </c>
      <c r="O212" s="384">
        <v>115.02</v>
      </c>
      <c r="P212" s="388">
        <v>170.97</v>
      </c>
      <c r="Q212" s="384">
        <v>48.8</v>
      </c>
      <c r="R212" s="384">
        <v>42.3</v>
      </c>
      <c r="S212" s="384">
        <v>40</v>
      </c>
      <c r="T212" s="384">
        <v>46.5</v>
      </c>
      <c r="U212" s="384">
        <v>47.3</v>
      </c>
      <c r="V212" s="393">
        <v>61.6</v>
      </c>
      <c r="W212" s="384">
        <v>116.31</v>
      </c>
      <c r="X212" s="384">
        <v>63.2</v>
      </c>
      <c r="Y212" s="384">
        <v>68.2</v>
      </c>
      <c r="Z212" s="388">
        <v>63.2</v>
      </c>
      <c r="AA212" s="313" t="s">
        <v>419</v>
      </c>
      <c r="AB212" s="313" t="s">
        <v>419</v>
      </c>
      <c r="AC212" s="313" t="s">
        <v>419</v>
      </c>
      <c r="AD212" s="313" t="s">
        <v>419</v>
      </c>
      <c r="AE212" s="313" t="s">
        <v>419</v>
      </c>
      <c r="AF212" s="393">
        <v>81.5</v>
      </c>
      <c r="AG212" s="384">
        <v>93.7</v>
      </c>
      <c r="AH212" s="384">
        <v>73.760000000000005</v>
      </c>
      <c r="AI212" s="384">
        <v>78.739999999999995</v>
      </c>
      <c r="AJ212" s="388">
        <v>94.42</v>
      </c>
      <c r="AK212" s="313" t="s">
        <v>419</v>
      </c>
      <c r="AL212" s="313" t="s">
        <v>419</v>
      </c>
      <c r="AM212" s="313" t="s">
        <v>419</v>
      </c>
      <c r="AN212" s="313" t="s">
        <v>419</v>
      </c>
      <c r="AO212" s="313" t="s">
        <v>419</v>
      </c>
      <c r="AP212" s="393">
        <v>1518.4</v>
      </c>
      <c r="AQ212" s="384">
        <v>2336</v>
      </c>
      <c r="AR212" s="384">
        <v>2850</v>
      </c>
      <c r="AS212" s="384">
        <v>2573</v>
      </c>
      <c r="AT212" s="388">
        <v>2638</v>
      </c>
      <c r="AU212" s="313" t="s">
        <v>419</v>
      </c>
      <c r="AV212" s="313" t="s">
        <v>419</v>
      </c>
      <c r="AW212" s="313" t="s">
        <v>419</v>
      </c>
      <c r="AX212" s="313" t="s">
        <v>419</v>
      </c>
      <c r="AY212" s="313" t="s">
        <v>419</v>
      </c>
      <c r="AZ212" s="402" t="s">
        <v>419</v>
      </c>
      <c r="BA212" s="403" t="s">
        <v>419</v>
      </c>
      <c r="BB212" s="403" t="s">
        <v>419</v>
      </c>
      <c r="BC212" s="403" t="s">
        <v>419</v>
      </c>
      <c r="BD212" s="404" t="s">
        <v>419</v>
      </c>
      <c r="BE212" s="313" t="s">
        <v>419</v>
      </c>
      <c r="BF212" s="313" t="s">
        <v>419</v>
      </c>
      <c r="BG212" s="313" t="s">
        <v>419</v>
      </c>
      <c r="BH212" s="313" t="s">
        <v>419</v>
      </c>
      <c r="BI212" s="313" t="s">
        <v>419</v>
      </c>
      <c r="BJ212" s="402" t="s">
        <v>419</v>
      </c>
      <c r="BK212" s="403" t="s">
        <v>419</v>
      </c>
      <c r="BL212" s="403" t="s">
        <v>419</v>
      </c>
      <c r="BM212" s="403" t="s">
        <v>419</v>
      </c>
      <c r="BN212" s="404" t="s">
        <v>419</v>
      </c>
      <c r="BO212" s="313" t="s">
        <v>419</v>
      </c>
      <c r="BP212" s="313" t="s">
        <v>419</v>
      </c>
      <c r="BQ212" s="313" t="s">
        <v>419</v>
      </c>
      <c r="BR212" s="313" t="s">
        <v>419</v>
      </c>
      <c r="BS212" s="313" t="s">
        <v>419</v>
      </c>
      <c r="BT212" s="316" t="s">
        <v>419</v>
      </c>
      <c r="BU212" s="313" t="s">
        <v>419</v>
      </c>
      <c r="BV212" s="313" t="s">
        <v>419</v>
      </c>
      <c r="BW212" s="313" t="s">
        <v>419</v>
      </c>
      <c r="BX212" s="317" t="s">
        <v>419</v>
      </c>
    </row>
    <row r="213" spans="1:76" x14ac:dyDescent="0.25">
      <c r="A213" s="387" t="s">
        <v>357</v>
      </c>
      <c r="B213" s="393">
        <v>49.08</v>
      </c>
      <c r="C213" s="384">
        <v>64.760000000000005</v>
      </c>
      <c r="D213" s="384">
        <v>49.71</v>
      </c>
      <c r="E213" s="384">
        <v>57.84</v>
      </c>
      <c r="F213" s="388">
        <v>54.56</v>
      </c>
      <c r="G213" s="384">
        <v>44.42</v>
      </c>
      <c r="H213" s="384">
        <v>45.22</v>
      </c>
      <c r="I213" s="384">
        <v>42.76</v>
      </c>
      <c r="J213" s="384">
        <v>44.11</v>
      </c>
      <c r="K213" s="384">
        <v>51.19</v>
      </c>
      <c r="L213" s="393">
        <v>191.85</v>
      </c>
      <c r="M213" s="384">
        <v>185.02</v>
      </c>
      <c r="N213" s="384">
        <v>170.41</v>
      </c>
      <c r="O213" s="384">
        <v>179.36</v>
      </c>
      <c r="P213" s="388">
        <v>180</v>
      </c>
      <c r="Q213" s="384">
        <v>62.9</v>
      </c>
      <c r="R213" s="384">
        <v>59.1</v>
      </c>
      <c r="S213" s="384">
        <v>36.5</v>
      </c>
      <c r="T213" s="384">
        <v>63.8</v>
      </c>
      <c r="U213" s="384">
        <v>57.9</v>
      </c>
      <c r="V213" s="393">
        <v>78.400000000000006</v>
      </c>
      <c r="W213" s="384">
        <v>95.02</v>
      </c>
      <c r="X213" s="384">
        <v>64.8</v>
      </c>
      <c r="Y213" s="384">
        <v>91.22</v>
      </c>
      <c r="Z213" s="388">
        <v>71.97</v>
      </c>
      <c r="AA213" s="384">
        <v>16</v>
      </c>
      <c r="AB213" s="384">
        <v>18.2</v>
      </c>
      <c r="AC213" s="384">
        <v>12.8</v>
      </c>
      <c r="AD213" s="384">
        <v>14.9</v>
      </c>
      <c r="AE213" s="384">
        <v>14.4</v>
      </c>
      <c r="AF213" s="393">
        <v>78.900000000000006</v>
      </c>
      <c r="AG213" s="384">
        <v>90</v>
      </c>
      <c r="AH213" s="384">
        <v>40</v>
      </c>
      <c r="AI213" s="384">
        <v>74.3</v>
      </c>
      <c r="AJ213" s="388">
        <v>87.5</v>
      </c>
      <c r="AK213" s="384">
        <v>2035</v>
      </c>
      <c r="AL213" s="384">
        <v>1721</v>
      </c>
      <c r="AM213" s="384">
        <v>1455</v>
      </c>
      <c r="AN213" s="384">
        <v>2148.4499999999998</v>
      </c>
      <c r="AO213" s="384">
        <v>2213.44</v>
      </c>
      <c r="AP213" s="393">
        <v>1820.28</v>
      </c>
      <c r="AQ213" s="384">
        <v>2445</v>
      </c>
      <c r="AR213" s="384">
        <v>1918</v>
      </c>
      <c r="AS213" s="384">
        <v>2717</v>
      </c>
      <c r="AT213" s="388">
        <v>2523</v>
      </c>
      <c r="AU213" s="313" t="s">
        <v>419</v>
      </c>
      <c r="AV213" s="313" t="s">
        <v>419</v>
      </c>
      <c r="AW213" s="313" t="s">
        <v>419</v>
      </c>
      <c r="AX213" s="313" t="s">
        <v>419</v>
      </c>
      <c r="AY213" s="313" t="s">
        <v>419</v>
      </c>
      <c r="AZ213" s="402" t="s">
        <v>419</v>
      </c>
      <c r="BA213" s="403" t="s">
        <v>419</v>
      </c>
      <c r="BB213" s="403" t="s">
        <v>419</v>
      </c>
      <c r="BC213" s="403" t="s">
        <v>419</v>
      </c>
      <c r="BD213" s="404" t="s">
        <v>419</v>
      </c>
      <c r="BE213" s="313" t="s">
        <v>419</v>
      </c>
      <c r="BF213" s="313" t="s">
        <v>419</v>
      </c>
      <c r="BG213" s="313" t="s">
        <v>419</v>
      </c>
      <c r="BH213" s="313" t="s">
        <v>419</v>
      </c>
      <c r="BI213" s="313" t="s">
        <v>419</v>
      </c>
      <c r="BJ213" s="402" t="s">
        <v>419</v>
      </c>
      <c r="BK213" s="403" t="s">
        <v>419</v>
      </c>
      <c r="BL213" s="403" t="s">
        <v>419</v>
      </c>
      <c r="BM213" s="403" t="s">
        <v>419</v>
      </c>
      <c r="BN213" s="404" t="s">
        <v>419</v>
      </c>
      <c r="BO213" s="313" t="s">
        <v>419</v>
      </c>
      <c r="BP213" s="313" t="s">
        <v>419</v>
      </c>
      <c r="BQ213" s="313" t="s">
        <v>419</v>
      </c>
      <c r="BR213" s="313" t="s">
        <v>419</v>
      </c>
      <c r="BS213" s="313" t="s">
        <v>419</v>
      </c>
      <c r="BT213" s="316" t="s">
        <v>419</v>
      </c>
      <c r="BU213" s="313" t="s">
        <v>419</v>
      </c>
      <c r="BV213" s="313" t="s">
        <v>419</v>
      </c>
      <c r="BW213" s="313" t="s">
        <v>419</v>
      </c>
      <c r="BX213" s="317" t="s">
        <v>419</v>
      </c>
    </row>
    <row r="214" spans="1:76" x14ac:dyDescent="0.25">
      <c r="A214" s="387" t="s">
        <v>358</v>
      </c>
      <c r="B214" s="393">
        <v>53.98</v>
      </c>
      <c r="C214" s="384">
        <v>65.319999999999993</v>
      </c>
      <c r="D214" s="384">
        <v>57.32</v>
      </c>
      <c r="E214" s="384">
        <v>69.83</v>
      </c>
      <c r="F214" s="388">
        <v>61.21</v>
      </c>
      <c r="G214" s="384">
        <v>43.57</v>
      </c>
      <c r="H214" s="384">
        <v>50.9</v>
      </c>
      <c r="I214" s="384">
        <v>53.35</v>
      </c>
      <c r="J214" s="384">
        <v>47.71</v>
      </c>
      <c r="K214" s="384">
        <v>49.22</v>
      </c>
      <c r="L214" s="393">
        <v>167.23</v>
      </c>
      <c r="M214" s="384">
        <v>195.98</v>
      </c>
      <c r="N214" s="384">
        <v>190.27</v>
      </c>
      <c r="O214" s="384">
        <v>187.23</v>
      </c>
      <c r="P214" s="388">
        <v>185.03</v>
      </c>
      <c r="Q214" s="384">
        <v>52.5</v>
      </c>
      <c r="R214" s="384">
        <v>71.8</v>
      </c>
      <c r="S214" s="384">
        <v>58.1</v>
      </c>
      <c r="T214" s="384">
        <v>53.8</v>
      </c>
      <c r="U214" s="384">
        <v>50.8</v>
      </c>
      <c r="V214" s="393">
        <v>96.08</v>
      </c>
      <c r="W214" s="384">
        <v>96.85</v>
      </c>
      <c r="X214" s="384">
        <v>80</v>
      </c>
      <c r="Y214" s="384">
        <v>114.67</v>
      </c>
      <c r="Z214" s="388">
        <v>100.88</v>
      </c>
      <c r="AA214" s="384">
        <v>13.6</v>
      </c>
      <c r="AB214" s="384">
        <v>17</v>
      </c>
      <c r="AC214" s="384">
        <v>13.6</v>
      </c>
      <c r="AD214" s="384">
        <v>13.6</v>
      </c>
      <c r="AE214" s="384">
        <v>14.7</v>
      </c>
      <c r="AF214" s="393">
        <v>72.7</v>
      </c>
      <c r="AG214" s="384">
        <v>74</v>
      </c>
      <c r="AH214" s="384">
        <v>53</v>
      </c>
      <c r="AI214" s="384">
        <v>80.099999999999994</v>
      </c>
      <c r="AJ214" s="388">
        <v>102.9</v>
      </c>
      <c r="AK214" s="313" t="s">
        <v>419</v>
      </c>
      <c r="AL214" s="313" t="s">
        <v>419</v>
      </c>
      <c r="AM214" s="313" t="s">
        <v>419</v>
      </c>
      <c r="AN214" s="313" t="s">
        <v>419</v>
      </c>
      <c r="AO214" s="313" t="s">
        <v>419</v>
      </c>
      <c r="AP214" s="393">
        <v>1274</v>
      </c>
      <c r="AQ214" s="384">
        <v>2184</v>
      </c>
      <c r="AR214" s="384">
        <v>2075</v>
      </c>
      <c r="AS214" s="384">
        <v>2553</v>
      </c>
      <c r="AT214" s="388">
        <v>2381</v>
      </c>
      <c r="AU214" s="313" t="s">
        <v>419</v>
      </c>
      <c r="AV214" s="313" t="s">
        <v>419</v>
      </c>
      <c r="AW214" s="313" t="s">
        <v>419</v>
      </c>
      <c r="AX214" s="313" t="s">
        <v>419</v>
      </c>
      <c r="AY214" s="313" t="s">
        <v>419</v>
      </c>
      <c r="AZ214" s="402" t="s">
        <v>419</v>
      </c>
      <c r="BA214" s="403" t="s">
        <v>419</v>
      </c>
      <c r="BB214" s="403" t="s">
        <v>419</v>
      </c>
      <c r="BC214" s="403" t="s">
        <v>419</v>
      </c>
      <c r="BD214" s="404" t="s">
        <v>419</v>
      </c>
      <c r="BE214" s="313" t="s">
        <v>419</v>
      </c>
      <c r="BF214" s="313" t="s">
        <v>419</v>
      </c>
      <c r="BG214" s="313" t="s">
        <v>419</v>
      </c>
      <c r="BH214" s="313" t="s">
        <v>419</v>
      </c>
      <c r="BI214" s="313" t="s">
        <v>419</v>
      </c>
      <c r="BJ214" s="402" t="s">
        <v>419</v>
      </c>
      <c r="BK214" s="403" t="s">
        <v>419</v>
      </c>
      <c r="BL214" s="403" t="s">
        <v>419</v>
      </c>
      <c r="BM214" s="403" t="s">
        <v>419</v>
      </c>
      <c r="BN214" s="404" t="s">
        <v>419</v>
      </c>
      <c r="BO214" s="313" t="s">
        <v>419</v>
      </c>
      <c r="BP214" s="313" t="s">
        <v>419</v>
      </c>
      <c r="BQ214" s="313" t="s">
        <v>419</v>
      </c>
      <c r="BR214" s="313" t="s">
        <v>419</v>
      </c>
      <c r="BS214" s="313" t="s">
        <v>419</v>
      </c>
      <c r="BT214" s="402" t="s">
        <v>419</v>
      </c>
      <c r="BU214" s="403" t="s">
        <v>419</v>
      </c>
      <c r="BV214" s="403" t="s">
        <v>419</v>
      </c>
      <c r="BW214" s="403" t="s">
        <v>419</v>
      </c>
      <c r="BX214" s="404" t="s">
        <v>419</v>
      </c>
    </row>
    <row r="215" spans="1:76" x14ac:dyDescent="0.25">
      <c r="A215" s="387" t="s">
        <v>359</v>
      </c>
      <c r="B215" s="393">
        <v>34.6</v>
      </c>
      <c r="C215" s="384">
        <v>46.9</v>
      </c>
      <c r="D215" s="384">
        <v>31.76</v>
      </c>
      <c r="E215" s="384">
        <v>33.47</v>
      </c>
      <c r="F215" s="388">
        <v>30.28</v>
      </c>
      <c r="G215" s="384">
        <v>42.3</v>
      </c>
      <c r="H215" s="384">
        <v>28.64</v>
      </c>
      <c r="I215" s="384">
        <v>23.87</v>
      </c>
      <c r="J215" s="384">
        <v>27.74</v>
      </c>
      <c r="K215" s="384">
        <v>36.340000000000003</v>
      </c>
      <c r="L215" s="393">
        <v>121.35</v>
      </c>
      <c r="M215" s="384">
        <v>105.38</v>
      </c>
      <c r="N215" s="384">
        <v>74.72</v>
      </c>
      <c r="O215" s="384">
        <v>73.44</v>
      </c>
      <c r="P215" s="388">
        <v>113.28</v>
      </c>
      <c r="Q215" s="384">
        <v>66</v>
      </c>
      <c r="R215" s="384">
        <v>50.6</v>
      </c>
      <c r="S215" s="384">
        <v>27.2</v>
      </c>
      <c r="T215" s="384">
        <v>69.7</v>
      </c>
      <c r="U215" s="384">
        <v>27.2</v>
      </c>
      <c r="V215" s="393">
        <v>71.91</v>
      </c>
      <c r="W215" s="384">
        <v>57.6</v>
      </c>
      <c r="X215" s="384">
        <v>44</v>
      </c>
      <c r="Y215" s="384">
        <v>47.21</v>
      </c>
      <c r="Z215" s="388">
        <v>44</v>
      </c>
      <c r="AA215" s="384">
        <v>16.100000000000001</v>
      </c>
      <c r="AB215" s="384">
        <v>16.7</v>
      </c>
      <c r="AC215" s="384">
        <v>8.8000000000000007</v>
      </c>
      <c r="AD215" s="384">
        <v>15.4</v>
      </c>
      <c r="AE215" s="384">
        <v>15.7</v>
      </c>
      <c r="AF215" s="393">
        <v>65.8</v>
      </c>
      <c r="AG215" s="384">
        <v>63</v>
      </c>
      <c r="AH215" s="384">
        <v>39.200000000000003</v>
      </c>
      <c r="AI215" s="384">
        <v>39.200000000000003</v>
      </c>
      <c r="AJ215" s="388">
        <v>64.040000000000006</v>
      </c>
      <c r="AK215" s="384">
        <v>2035</v>
      </c>
      <c r="AL215" s="384">
        <v>1721</v>
      </c>
      <c r="AM215" s="384">
        <v>1455</v>
      </c>
      <c r="AN215" s="384">
        <v>2148.4499999999998</v>
      </c>
      <c r="AO215" s="384">
        <v>2213.44</v>
      </c>
      <c r="AP215" s="393">
        <v>1756.93</v>
      </c>
      <c r="AQ215" s="384">
        <v>2035.12</v>
      </c>
      <c r="AR215" s="384">
        <v>1937.37</v>
      </c>
      <c r="AS215" s="384">
        <v>1509.37</v>
      </c>
      <c r="AT215" s="388">
        <v>1896.99</v>
      </c>
      <c r="AU215" s="313">
        <v>1764.8</v>
      </c>
      <c r="AV215" s="313">
        <v>2192</v>
      </c>
      <c r="AW215" s="313">
        <v>1008</v>
      </c>
      <c r="AX215" s="313">
        <v>1230</v>
      </c>
      <c r="AY215" s="313">
        <v>2052</v>
      </c>
      <c r="AZ215" s="402" t="s">
        <v>419</v>
      </c>
      <c r="BA215" s="403" t="s">
        <v>419</v>
      </c>
      <c r="BB215" s="403" t="s">
        <v>419</v>
      </c>
      <c r="BC215" s="403" t="s">
        <v>419</v>
      </c>
      <c r="BD215" s="404" t="s">
        <v>419</v>
      </c>
      <c r="BE215" s="313" t="s">
        <v>419</v>
      </c>
      <c r="BF215" s="313" t="s">
        <v>419</v>
      </c>
      <c r="BG215" s="313" t="s">
        <v>419</v>
      </c>
      <c r="BH215" s="313" t="s">
        <v>419</v>
      </c>
      <c r="BI215" s="313" t="s">
        <v>419</v>
      </c>
      <c r="BJ215" s="402" t="s">
        <v>419</v>
      </c>
      <c r="BK215" s="403" t="s">
        <v>419</v>
      </c>
      <c r="BL215" s="403" t="s">
        <v>419</v>
      </c>
      <c r="BM215" s="403" t="s">
        <v>419</v>
      </c>
      <c r="BN215" s="404" t="s">
        <v>419</v>
      </c>
      <c r="BO215" s="384">
        <v>1764.8</v>
      </c>
      <c r="BP215" s="384">
        <v>2192</v>
      </c>
      <c r="BQ215" s="384">
        <v>680</v>
      </c>
      <c r="BR215" s="384">
        <v>1230</v>
      </c>
      <c r="BS215" s="384">
        <v>2052</v>
      </c>
      <c r="BT215" s="393">
        <v>1764.8</v>
      </c>
      <c r="BU215" s="384">
        <v>2192</v>
      </c>
      <c r="BV215" s="384">
        <v>680</v>
      </c>
      <c r="BW215" s="384">
        <v>1230</v>
      </c>
      <c r="BX215" s="388">
        <v>2052</v>
      </c>
    </row>
    <row r="216" spans="1:76" x14ac:dyDescent="0.25">
      <c r="A216" s="387" t="s">
        <v>360</v>
      </c>
      <c r="B216" s="393">
        <v>45.62</v>
      </c>
      <c r="C216" s="384">
        <v>72.319999999999993</v>
      </c>
      <c r="D216" s="384">
        <v>62.77</v>
      </c>
      <c r="E216" s="384">
        <v>65.98</v>
      </c>
      <c r="F216" s="388">
        <v>45.34</v>
      </c>
      <c r="G216" s="384">
        <v>48.61</v>
      </c>
      <c r="H216" s="384">
        <v>54.68</v>
      </c>
      <c r="I216" s="384">
        <v>43.39</v>
      </c>
      <c r="J216" s="384">
        <v>38.729999999999997</v>
      </c>
      <c r="K216" s="384">
        <v>44.04</v>
      </c>
      <c r="L216" s="393">
        <v>163.74</v>
      </c>
      <c r="M216" s="384">
        <v>198.45</v>
      </c>
      <c r="N216" s="384">
        <v>145.75</v>
      </c>
      <c r="O216" s="384">
        <v>118.05</v>
      </c>
      <c r="P216" s="388">
        <v>162.44</v>
      </c>
      <c r="Q216" s="384">
        <v>48.8</v>
      </c>
      <c r="R216" s="384">
        <v>42.3</v>
      </c>
      <c r="S216" s="384">
        <v>40.799999999999997</v>
      </c>
      <c r="T216" s="384">
        <v>46.5</v>
      </c>
      <c r="U216" s="384">
        <v>47.3</v>
      </c>
      <c r="V216" s="393">
        <v>64.8</v>
      </c>
      <c r="W216" s="384">
        <v>64.8</v>
      </c>
      <c r="X216" s="384">
        <v>64.8</v>
      </c>
      <c r="Y216" s="384">
        <v>87.15</v>
      </c>
      <c r="Z216" s="388">
        <v>64.8</v>
      </c>
      <c r="AA216" s="313" t="s">
        <v>419</v>
      </c>
      <c r="AB216" s="313" t="s">
        <v>419</v>
      </c>
      <c r="AC216" s="313" t="s">
        <v>419</v>
      </c>
      <c r="AD216" s="313" t="s">
        <v>419</v>
      </c>
      <c r="AE216" s="313" t="s">
        <v>419</v>
      </c>
      <c r="AF216" s="393">
        <v>86.88</v>
      </c>
      <c r="AG216" s="384">
        <v>98.1</v>
      </c>
      <c r="AH216" s="384">
        <v>107.88</v>
      </c>
      <c r="AI216" s="384">
        <v>90.62</v>
      </c>
      <c r="AJ216" s="388">
        <v>124.65</v>
      </c>
      <c r="AK216" s="313" t="s">
        <v>419</v>
      </c>
      <c r="AL216" s="313" t="s">
        <v>419</v>
      </c>
      <c r="AM216" s="313" t="s">
        <v>419</v>
      </c>
      <c r="AN216" s="313" t="s">
        <v>419</v>
      </c>
      <c r="AO216" s="313" t="s">
        <v>419</v>
      </c>
      <c r="AP216" s="393">
        <v>1834</v>
      </c>
      <c r="AQ216" s="384">
        <v>2244</v>
      </c>
      <c r="AR216" s="384">
        <v>2030</v>
      </c>
      <c r="AS216" s="384">
        <v>2015.2</v>
      </c>
      <c r="AT216" s="388">
        <v>2036</v>
      </c>
      <c r="AU216" s="313" t="s">
        <v>419</v>
      </c>
      <c r="AV216" s="313" t="s">
        <v>419</v>
      </c>
      <c r="AW216" s="313" t="s">
        <v>419</v>
      </c>
      <c r="AX216" s="313" t="s">
        <v>419</v>
      </c>
      <c r="AY216" s="313" t="s">
        <v>419</v>
      </c>
      <c r="AZ216" s="393" t="s">
        <v>419</v>
      </c>
      <c r="BA216" s="384" t="s">
        <v>419</v>
      </c>
      <c r="BB216" s="384" t="s">
        <v>419</v>
      </c>
      <c r="BC216" s="384" t="s">
        <v>419</v>
      </c>
      <c r="BD216" s="388" t="s">
        <v>419</v>
      </c>
      <c r="BE216" s="313" t="s">
        <v>419</v>
      </c>
      <c r="BF216" s="313" t="s">
        <v>419</v>
      </c>
      <c r="BG216" s="313" t="s">
        <v>419</v>
      </c>
      <c r="BH216" s="313" t="s">
        <v>419</v>
      </c>
      <c r="BI216" s="313" t="s">
        <v>419</v>
      </c>
      <c r="BJ216" s="402" t="s">
        <v>419</v>
      </c>
      <c r="BK216" s="403" t="s">
        <v>419</v>
      </c>
      <c r="BL216" s="403" t="s">
        <v>419</v>
      </c>
      <c r="BM216" s="403" t="s">
        <v>419</v>
      </c>
      <c r="BN216" s="404" t="s">
        <v>419</v>
      </c>
      <c r="BO216" s="313" t="s">
        <v>419</v>
      </c>
      <c r="BP216" s="313" t="s">
        <v>419</v>
      </c>
      <c r="BQ216" s="313" t="s">
        <v>419</v>
      </c>
      <c r="BR216" s="313" t="s">
        <v>419</v>
      </c>
      <c r="BS216" s="313" t="s">
        <v>419</v>
      </c>
      <c r="BT216" s="316" t="s">
        <v>419</v>
      </c>
      <c r="BU216" s="313" t="s">
        <v>419</v>
      </c>
      <c r="BV216" s="313" t="s">
        <v>419</v>
      </c>
      <c r="BW216" s="313" t="s">
        <v>419</v>
      </c>
      <c r="BX216" s="317" t="s">
        <v>419</v>
      </c>
    </row>
    <row r="217" spans="1:76" x14ac:dyDescent="0.25">
      <c r="A217" s="387" t="s">
        <v>361</v>
      </c>
      <c r="B217" s="393">
        <v>47.65</v>
      </c>
      <c r="C217" s="384">
        <v>67.78</v>
      </c>
      <c r="D217" s="384">
        <v>45.56</v>
      </c>
      <c r="E217" s="384">
        <v>62.54</v>
      </c>
      <c r="F217" s="388">
        <v>57.42</v>
      </c>
      <c r="G217" s="384">
        <v>49.58</v>
      </c>
      <c r="H217" s="384">
        <v>39.64</v>
      </c>
      <c r="I217" s="384">
        <v>32.56</v>
      </c>
      <c r="J217" s="384">
        <v>46.25</v>
      </c>
      <c r="K217" s="384">
        <v>52.19</v>
      </c>
      <c r="L217" s="393">
        <v>188.16</v>
      </c>
      <c r="M217" s="384">
        <v>160.29</v>
      </c>
      <c r="N217" s="384">
        <v>111.92</v>
      </c>
      <c r="O217" s="384">
        <v>173.02</v>
      </c>
      <c r="P217" s="388">
        <v>190.06</v>
      </c>
      <c r="Q217" s="384">
        <v>72</v>
      </c>
      <c r="R217" s="384">
        <v>58.6</v>
      </c>
      <c r="S217" s="384">
        <v>43.2</v>
      </c>
      <c r="T217" s="384">
        <v>64.400000000000006</v>
      </c>
      <c r="U217" s="384">
        <v>58.1</v>
      </c>
      <c r="V217" s="393">
        <v>110.69</v>
      </c>
      <c r="W217" s="384">
        <v>104.2</v>
      </c>
      <c r="X217" s="384">
        <v>59.2</v>
      </c>
      <c r="Y217" s="384">
        <v>86.13</v>
      </c>
      <c r="Z217" s="388">
        <v>104.29</v>
      </c>
      <c r="AA217" s="384">
        <v>12</v>
      </c>
      <c r="AB217" s="384">
        <v>15.6</v>
      </c>
      <c r="AC217" s="384">
        <v>12</v>
      </c>
      <c r="AD217" s="384">
        <v>12.8</v>
      </c>
      <c r="AE217" s="384">
        <v>14.7</v>
      </c>
      <c r="AF217" s="393">
        <v>64.5</v>
      </c>
      <c r="AG217" s="384">
        <v>67.8</v>
      </c>
      <c r="AH217" s="384">
        <v>48.8</v>
      </c>
      <c r="AI217" s="384">
        <v>71.400000000000006</v>
      </c>
      <c r="AJ217" s="388">
        <v>87.6</v>
      </c>
      <c r="AK217" s="313" t="s">
        <v>419</v>
      </c>
      <c r="AL217" s="313" t="s">
        <v>419</v>
      </c>
      <c r="AM217" s="313" t="s">
        <v>419</v>
      </c>
      <c r="AN217" s="313" t="s">
        <v>419</v>
      </c>
      <c r="AO217" s="313" t="s">
        <v>419</v>
      </c>
      <c r="AP217" s="393">
        <v>2330.8200000000002</v>
      </c>
      <c r="AQ217" s="384">
        <v>2482.15</v>
      </c>
      <c r="AR217" s="384">
        <v>2325.52</v>
      </c>
      <c r="AS217" s="384">
        <v>2633.31</v>
      </c>
      <c r="AT217" s="388">
        <v>2241.2600000000002</v>
      </c>
      <c r="AU217" s="384">
        <v>2056.67</v>
      </c>
      <c r="AV217" s="384">
        <v>1923.6</v>
      </c>
      <c r="AW217" s="384">
        <v>1589.6</v>
      </c>
      <c r="AX217" s="384">
        <v>1895.25</v>
      </c>
      <c r="AY217" s="384">
        <v>2355.4</v>
      </c>
      <c r="AZ217" s="393" t="s">
        <v>419</v>
      </c>
      <c r="BA217" s="384" t="s">
        <v>419</v>
      </c>
      <c r="BB217" s="384" t="s">
        <v>419</v>
      </c>
      <c r="BC217" s="384" t="s">
        <v>419</v>
      </c>
      <c r="BD217" s="388" t="s">
        <v>419</v>
      </c>
      <c r="BE217" s="313" t="s">
        <v>419</v>
      </c>
      <c r="BF217" s="313" t="s">
        <v>419</v>
      </c>
      <c r="BG217" s="313" t="s">
        <v>419</v>
      </c>
      <c r="BH217" s="313" t="s">
        <v>419</v>
      </c>
      <c r="BI217" s="313" t="s">
        <v>419</v>
      </c>
      <c r="BJ217" s="402" t="s">
        <v>419</v>
      </c>
      <c r="BK217" s="403" t="s">
        <v>419</v>
      </c>
      <c r="BL217" s="403" t="s">
        <v>419</v>
      </c>
      <c r="BM217" s="403" t="s">
        <v>419</v>
      </c>
      <c r="BN217" s="404" t="s">
        <v>419</v>
      </c>
      <c r="BO217" s="313" t="s">
        <v>419</v>
      </c>
      <c r="BP217" s="313" t="s">
        <v>419</v>
      </c>
      <c r="BQ217" s="313" t="s">
        <v>419</v>
      </c>
      <c r="BR217" s="313" t="s">
        <v>419</v>
      </c>
      <c r="BS217" s="313" t="s">
        <v>419</v>
      </c>
      <c r="BT217" s="316" t="s">
        <v>419</v>
      </c>
      <c r="BU217" s="313" t="s">
        <v>419</v>
      </c>
      <c r="BV217" s="313" t="s">
        <v>419</v>
      </c>
      <c r="BW217" s="313" t="s">
        <v>419</v>
      </c>
      <c r="BX217" s="317" t="s">
        <v>419</v>
      </c>
    </row>
    <row r="218" spans="1:76" x14ac:dyDescent="0.25">
      <c r="A218" s="387" t="s">
        <v>362</v>
      </c>
      <c r="B218" s="393">
        <v>33.159999999999997</v>
      </c>
      <c r="C218" s="384">
        <v>35.56</v>
      </c>
      <c r="D218" s="384">
        <v>27.73</v>
      </c>
      <c r="E218" s="384">
        <v>25.06</v>
      </c>
      <c r="F218" s="388">
        <v>37.380000000000003</v>
      </c>
      <c r="G218" s="384">
        <v>21.25</v>
      </c>
      <c r="H218" s="384">
        <v>23.32</v>
      </c>
      <c r="I218" s="384">
        <v>20.59</v>
      </c>
      <c r="J218" s="384">
        <v>19.95</v>
      </c>
      <c r="K218" s="384">
        <v>23.54</v>
      </c>
      <c r="L218" s="393">
        <v>139.52000000000001</v>
      </c>
      <c r="M218" s="384">
        <v>163.91</v>
      </c>
      <c r="N218" s="384">
        <v>154.54</v>
      </c>
      <c r="O218" s="384">
        <v>152.66</v>
      </c>
      <c r="P218" s="388">
        <v>135.69999999999999</v>
      </c>
      <c r="Q218" s="384">
        <v>36.799999999999997</v>
      </c>
      <c r="R218" s="384">
        <v>29.4</v>
      </c>
      <c r="S218" s="384">
        <v>23.2</v>
      </c>
      <c r="T218" s="384">
        <v>27.3</v>
      </c>
      <c r="U218" s="384">
        <v>40</v>
      </c>
      <c r="V218" s="393">
        <v>68.400000000000006</v>
      </c>
      <c r="W218" s="384">
        <v>24.37</v>
      </c>
      <c r="X218" s="384">
        <v>37.9</v>
      </c>
      <c r="Y218" s="384">
        <v>25.6</v>
      </c>
      <c r="Z218" s="388">
        <v>80.5</v>
      </c>
      <c r="AA218" s="313" t="s">
        <v>419</v>
      </c>
      <c r="AB218" s="313" t="s">
        <v>419</v>
      </c>
      <c r="AC218" s="313" t="s">
        <v>419</v>
      </c>
      <c r="AD218" s="313" t="s">
        <v>419</v>
      </c>
      <c r="AE218" s="313" t="s">
        <v>419</v>
      </c>
      <c r="AF218" s="393">
        <v>62.5</v>
      </c>
      <c r="AG218" s="384">
        <v>41.8</v>
      </c>
      <c r="AH218" s="384">
        <v>35.4</v>
      </c>
      <c r="AI218" s="384">
        <v>42.8</v>
      </c>
      <c r="AJ218" s="388">
        <v>75.599999999999994</v>
      </c>
      <c r="AK218" s="313" t="s">
        <v>419</v>
      </c>
      <c r="AL218" s="313" t="s">
        <v>419</v>
      </c>
      <c r="AM218" s="313" t="s">
        <v>419</v>
      </c>
      <c r="AN218" s="313" t="s">
        <v>419</v>
      </c>
      <c r="AO218" s="313" t="s">
        <v>419</v>
      </c>
      <c r="AP218" s="393">
        <v>1695</v>
      </c>
      <c r="AQ218" s="384">
        <v>1124.25</v>
      </c>
      <c r="AR218" s="384">
        <v>999.85</v>
      </c>
      <c r="AS218" s="384">
        <v>914.65</v>
      </c>
      <c r="AT218" s="388">
        <v>1048.23</v>
      </c>
      <c r="AU218" s="313" t="s">
        <v>419</v>
      </c>
      <c r="AV218" s="313" t="s">
        <v>419</v>
      </c>
      <c r="AW218" s="313" t="s">
        <v>419</v>
      </c>
      <c r="AX218" s="313" t="s">
        <v>419</v>
      </c>
      <c r="AY218" s="313" t="s">
        <v>419</v>
      </c>
      <c r="AZ218" s="393" t="s">
        <v>419</v>
      </c>
      <c r="BA218" s="384" t="s">
        <v>419</v>
      </c>
      <c r="BB218" s="384" t="s">
        <v>419</v>
      </c>
      <c r="BC218" s="384" t="s">
        <v>419</v>
      </c>
      <c r="BD218" s="388" t="s">
        <v>419</v>
      </c>
      <c r="BE218" s="313">
        <v>560</v>
      </c>
      <c r="BF218" s="313">
        <v>781</v>
      </c>
      <c r="BG218" s="313">
        <v>822</v>
      </c>
      <c r="BH218" s="313">
        <v>692</v>
      </c>
      <c r="BI218" s="313">
        <v>941</v>
      </c>
      <c r="BJ218" s="402" t="s">
        <v>419</v>
      </c>
      <c r="BK218" s="403" t="s">
        <v>419</v>
      </c>
      <c r="BL218" s="403" t="s">
        <v>419</v>
      </c>
      <c r="BM218" s="403" t="s">
        <v>419</v>
      </c>
      <c r="BN218" s="404" t="s">
        <v>419</v>
      </c>
      <c r="BO218" s="313" t="s">
        <v>419</v>
      </c>
      <c r="BP218" s="313" t="s">
        <v>419</v>
      </c>
      <c r="BQ218" s="313" t="s">
        <v>419</v>
      </c>
      <c r="BR218" s="313" t="s">
        <v>419</v>
      </c>
      <c r="BS218" s="313" t="s">
        <v>419</v>
      </c>
      <c r="BT218" s="402" t="s">
        <v>419</v>
      </c>
      <c r="BU218" s="403" t="s">
        <v>419</v>
      </c>
      <c r="BV218" s="403" t="s">
        <v>419</v>
      </c>
      <c r="BW218" s="403" t="s">
        <v>419</v>
      </c>
      <c r="BX218" s="404" t="s">
        <v>419</v>
      </c>
    </row>
    <row r="219" spans="1:76" x14ac:dyDescent="0.25">
      <c r="A219" s="387" t="s">
        <v>363</v>
      </c>
      <c r="B219" s="393">
        <v>47.26</v>
      </c>
      <c r="C219" s="384">
        <v>60.45</v>
      </c>
      <c r="D219" s="384">
        <v>44.04</v>
      </c>
      <c r="E219" s="384">
        <v>62.98</v>
      </c>
      <c r="F219" s="388">
        <v>51.98</v>
      </c>
      <c r="G219" s="384">
        <v>46.31</v>
      </c>
      <c r="H219" s="384">
        <v>48.18</v>
      </c>
      <c r="I219" s="384">
        <v>31.76</v>
      </c>
      <c r="J219" s="384">
        <v>44.9</v>
      </c>
      <c r="K219" s="384">
        <v>50.5</v>
      </c>
      <c r="L219" s="393">
        <v>175.02</v>
      </c>
      <c r="M219" s="384">
        <v>186.87</v>
      </c>
      <c r="N219" s="384">
        <v>112.4</v>
      </c>
      <c r="O219" s="384">
        <v>173.01</v>
      </c>
      <c r="P219" s="388">
        <v>190.47</v>
      </c>
      <c r="Q219" s="384">
        <v>67.7</v>
      </c>
      <c r="R219" s="384">
        <v>48.8</v>
      </c>
      <c r="S219" s="384">
        <v>42.4</v>
      </c>
      <c r="T219" s="384">
        <v>60</v>
      </c>
      <c r="U219" s="384">
        <v>56.2</v>
      </c>
      <c r="V219" s="393">
        <v>85.92</v>
      </c>
      <c r="W219" s="384">
        <v>98.6</v>
      </c>
      <c r="X219" s="384">
        <v>60</v>
      </c>
      <c r="Y219" s="384">
        <v>102.88</v>
      </c>
      <c r="Z219" s="388">
        <v>88.24</v>
      </c>
      <c r="AA219" s="384">
        <v>11.2</v>
      </c>
      <c r="AB219" s="384">
        <v>16.3</v>
      </c>
      <c r="AC219" s="384">
        <v>11.2</v>
      </c>
      <c r="AD219" s="384">
        <v>12.5</v>
      </c>
      <c r="AE219" s="384">
        <v>15.3</v>
      </c>
      <c r="AF219" s="393">
        <v>79.3</v>
      </c>
      <c r="AG219" s="384">
        <v>91.3</v>
      </c>
      <c r="AH219" s="384">
        <v>69.7</v>
      </c>
      <c r="AI219" s="384">
        <v>89.78</v>
      </c>
      <c r="AJ219" s="388">
        <v>90</v>
      </c>
      <c r="AK219" s="313">
        <v>2035</v>
      </c>
      <c r="AL219" s="313">
        <v>1721</v>
      </c>
      <c r="AM219" s="313">
        <v>1455</v>
      </c>
      <c r="AN219" s="313">
        <v>2148.4499999999998</v>
      </c>
      <c r="AO219" s="313">
        <v>2213.44</v>
      </c>
      <c r="AP219" s="393">
        <v>1735.38</v>
      </c>
      <c r="AQ219" s="384">
        <v>2652.04</v>
      </c>
      <c r="AR219" s="384">
        <v>2391.52</v>
      </c>
      <c r="AS219" s="384">
        <v>3005.79</v>
      </c>
      <c r="AT219" s="388">
        <v>2525.2600000000002</v>
      </c>
      <c r="AU219" s="384">
        <v>1717.5</v>
      </c>
      <c r="AV219" s="384">
        <v>2745</v>
      </c>
      <c r="AW219" s="384">
        <v>1376</v>
      </c>
      <c r="AX219" s="384">
        <v>2242</v>
      </c>
      <c r="AY219" s="384">
        <v>2460</v>
      </c>
      <c r="AZ219" s="393" t="s">
        <v>419</v>
      </c>
      <c r="BA219" s="384" t="s">
        <v>419</v>
      </c>
      <c r="BB219" s="384" t="s">
        <v>419</v>
      </c>
      <c r="BC219" s="384" t="s">
        <v>419</v>
      </c>
      <c r="BD219" s="388" t="s">
        <v>419</v>
      </c>
      <c r="BE219" s="313" t="s">
        <v>419</v>
      </c>
      <c r="BF219" s="313" t="s">
        <v>419</v>
      </c>
      <c r="BG219" s="313" t="s">
        <v>419</v>
      </c>
      <c r="BH219" s="313" t="s">
        <v>419</v>
      </c>
      <c r="BI219" s="313" t="s">
        <v>419</v>
      </c>
      <c r="BJ219" s="402" t="s">
        <v>419</v>
      </c>
      <c r="BK219" s="403" t="s">
        <v>419</v>
      </c>
      <c r="BL219" s="403" t="s">
        <v>419</v>
      </c>
      <c r="BM219" s="403" t="s">
        <v>419</v>
      </c>
      <c r="BN219" s="404" t="s">
        <v>419</v>
      </c>
      <c r="BO219" s="313" t="s">
        <v>419</v>
      </c>
      <c r="BP219" s="313" t="s">
        <v>419</v>
      </c>
      <c r="BQ219" s="313" t="s">
        <v>419</v>
      </c>
      <c r="BR219" s="313" t="s">
        <v>419</v>
      </c>
      <c r="BS219" s="313" t="s">
        <v>419</v>
      </c>
      <c r="BT219" s="402" t="s">
        <v>419</v>
      </c>
      <c r="BU219" s="403" t="s">
        <v>419</v>
      </c>
      <c r="BV219" s="403" t="s">
        <v>419</v>
      </c>
      <c r="BW219" s="403" t="s">
        <v>419</v>
      </c>
      <c r="BX219" s="404" t="s">
        <v>419</v>
      </c>
    </row>
    <row r="220" spans="1:76" x14ac:dyDescent="0.25">
      <c r="A220" s="387" t="s">
        <v>364</v>
      </c>
      <c r="B220" s="393">
        <v>54.2</v>
      </c>
      <c r="C220" s="384">
        <v>56.53</v>
      </c>
      <c r="D220" s="384">
        <v>47.68</v>
      </c>
      <c r="E220" s="384">
        <v>51.71</v>
      </c>
      <c r="F220" s="388">
        <v>48.02</v>
      </c>
      <c r="G220" s="384">
        <v>43.71</v>
      </c>
      <c r="H220" s="384">
        <v>47.15</v>
      </c>
      <c r="I220" s="384">
        <v>53.38</v>
      </c>
      <c r="J220" s="384">
        <v>44.08</v>
      </c>
      <c r="K220" s="384">
        <v>46.44</v>
      </c>
      <c r="L220" s="393">
        <v>174.57</v>
      </c>
      <c r="M220" s="384">
        <v>188.11</v>
      </c>
      <c r="N220" s="384">
        <v>199.34</v>
      </c>
      <c r="O220" s="384">
        <v>184.05</v>
      </c>
      <c r="P220" s="388">
        <v>161.57</v>
      </c>
      <c r="Q220" s="384">
        <v>52.9</v>
      </c>
      <c r="R220" s="384">
        <v>72.400000000000006</v>
      </c>
      <c r="S220" s="384">
        <v>58.9</v>
      </c>
      <c r="T220" s="384">
        <v>57.2</v>
      </c>
      <c r="U220" s="384">
        <v>51.1</v>
      </c>
      <c r="V220" s="393">
        <v>80.290000000000006</v>
      </c>
      <c r="W220" s="384">
        <v>73.599999999999994</v>
      </c>
      <c r="X220" s="384">
        <v>79.2</v>
      </c>
      <c r="Y220" s="384">
        <v>88</v>
      </c>
      <c r="Z220" s="388">
        <v>79.2</v>
      </c>
      <c r="AA220" s="384">
        <v>13.1</v>
      </c>
      <c r="AB220" s="384">
        <v>17</v>
      </c>
      <c r="AC220" s="384">
        <v>12</v>
      </c>
      <c r="AD220" s="384">
        <v>19.100000000000001</v>
      </c>
      <c r="AE220" s="384">
        <v>15.1</v>
      </c>
      <c r="AF220" s="393">
        <v>79.099999999999994</v>
      </c>
      <c r="AG220" s="384">
        <v>90</v>
      </c>
      <c r="AH220" s="384">
        <v>68.2</v>
      </c>
      <c r="AI220" s="384">
        <v>74.3</v>
      </c>
      <c r="AJ220" s="388">
        <v>87.9</v>
      </c>
      <c r="AK220" s="313" t="s">
        <v>419</v>
      </c>
      <c r="AL220" s="313" t="s">
        <v>419</v>
      </c>
      <c r="AM220" s="313" t="s">
        <v>419</v>
      </c>
      <c r="AN220" s="313" t="s">
        <v>419</v>
      </c>
      <c r="AO220" s="313" t="s">
        <v>419</v>
      </c>
      <c r="AP220" s="393">
        <v>1273</v>
      </c>
      <c r="AQ220" s="384">
        <v>2204</v>
      </c>
      <c r="AR220" s="384">
        <v>2069</v>
      </c>
      <c r="AS220" s="384">
        <v>2618</v>
      </c>
      <c r="AT220" s="388">
        <v>2518</v>
      </c>
      <c r="AU220" s="313" t="s">
        <v>419</v>
      </c>
      <c r="AV220" s="313" t="s">
        <v>419</v>
      </c>
      <c r="AW220" s="313" t="s">
        <v>419</v>
      </c>
      <c r="AX220" s="313" t="s">
        <v>419</v>
      </c>
      <c r="AY220" s="313" t="s">
        <v>419</v>
      </c>
      <c r="AZ220" s="393" t="s">
        <v>419</v>
      </c>
      <c r="BA220" s="384" t="s">
        <v>419</v>
      </c>
      <c r="BB220" s="384" t="s">
        <v>419</v>
      </c>
      <c r="BC220" s="384" t="s">
        <v>419</v>
      </c>
      <c r="BD220" s="388" t="s">
        <v>419</v>
      </c>
      <c r="BE220" s="313" t="s">
        <v>419</v>
      </c>
      <c r="BF220" s="313" t="s">
        <v>419</v>
      </c>
      <c r="BG220" s="313" t="s">
        <v>419</v>
      </c>
      <c r="BH220" s="313" t="s">
        <v>419</v>
      </c>
      <c r="BI220" s="313" t="s">
        <v>419</v>
      </c>
      <c r="BJ220" s="402" t="s">
        <v>419</v>
      </c>
      <c r="BK220" s="403" t="s">
        <v>419</v>
      </c>
      <c r="BL220" s="403" t="s">
        <v>419</v>
      </c>
      <c r="BM220" s="403" t="s">
        <v>419</v>
      </c>
      <c r="BN220" s="404" t="s">
        <v>419</v>
      </c>
      <c r="BO220" s="313" t="s">
        <v>419</v>
      </c>
      <c r="BP220" s="313" t="s">
        <v>419</v>
      </c>
      <c r="BQ220" s="313" t="s">
        <v>419</v>
      </c>
      <c r="BR220" s="313" t="s">
        <v>419</v>
      </c>
      <c r="BS220" s="313" t="s">
        <v>419</v>
      </c>
      <c r="BT220" s="316" t="s">
        <v>419</v>
      </c>
      <c r="BU220" s="313" t="s">
        <v>419</v>
      </c>
      <c r="BV220" s="313" t="s">
        <v>419</v>
      </c>
      <c r="BW220" s="313" t="s">
        <v>419</v>
      </c>
      <c r="BX220" s="317" t="s">
        <v>419</v>
      </c>
    </row>
    <row r="221" spans="1:76" x14ac:dyDescent="0.25">
      <c r="A221" s="387" t="s">
        <v>365</v>
      </c>
      <c r="B221" s="393">
        <v>40.04</v>
      </c>
      <c r="C221" s="384">
        <v>60.16</v>
      </c>
      <c r="D221" s="384">
        <v>54.9</v>
      </c>
      <c r="E221" s="384">
        <v>60.5</v>
      </c>
      <c r="F221" s="388">
        <v>50.67</v>
      </c>
      <c r="G221" s="384">
        <v>43.39</v>
      </c>
      <c r="H221" s="384">
        <v>43.47</v>
      </c>
      <c r="I221" s="384">
        <v>38</v>
      </c>
      <c r="J221" s="384">
        <v>33.79</v>
      </c>
      <c r="K221" s="384">
        <v>41.9</v>
      </c>
      <c r="L221" s="393">
        <v>137.32</v>
      </c>
      <c r="M221" s="384">
        <v>144.97</v>
      </c>
      <c r="N221" s="384">
        <v>101.31</v>
      </c>
      <c r="O221" s="384">
        <v>93.24</v>
      </c>
      <c r="P221" s="388">
        <v>144.37</v>
      </c>
      <c r="Q221" s="384">
        <v>40.200000000000003</v>
      </c>
      <c r="R221" s="384">
        <v>40.700000000000003</v>
      </c>
      <c r="S221" s="384">
        <v>28</v>
      </c>
      <c r="T221" s="384">
        <v>43.2</v>
      </c>
      <c r="U221" s="384">
        <v>39.5</v>
      </c>
      <c r="V221" s="393">
        <v>52.8</v>
      </c>
      <c r="W221" s="384">
        <v>85.39</v>
      </c>
      <c r="X221" s="384">
        <v>61.6</v>
      </c>
      <c r="Y221" s="384">
        <v>73.17</v>
      </c>
      <c r="Z221" s="388">
        <v>87.48</v>
      </c>
      <c r="AA221" s="313" t="s">
        <v>419</v>
      </c>
      <c r="AB221" s="313" t="s">
        <v>419</v>
      </c>
      <c r="AC221" s="313" t="s">
        <v>419</v>
      </c>
      <c r="AD221" s="313" t="s">
        <v>419</v>
      </c>
      <c r="AE221" s="313" t="s">
        <v>419</v>
      </c>
      <c r="AF221" s="393">
        <v>76.12</v>
      </c>
      <c r="AG221" s="384">
        <v>88.5</v>
      </c>
      <c r="AH221" s="384">
        <v>70.55</v>
      </c>
      <c r="AI221" s="384">
        <v>52.26</v>
      </c>
      <c r="AJ221" s="388">
        <v>80.430000000000007</v>
      </c>
      <c r="AK221" s="313" t="s">
        <v>419</v>
      </c>
      <c r="AL221" s="313" t="s">
        <v>419</v>
      </c>
      <c r="AM221" s="313" t="s">
        <v>419</v>
      </c>
      <c r="AN221" s="313" t="s">
        <v>419</v>
      </c>
      <c r="AO221" s="313" t="s">
        <v>419</v>
      </c>
      <c r="AP221" s="393">
        <v>1723.22</v>
      </c>
      <c r="AQ221" s="384">
        <v>2327.35</v>
      </c>
      <c r="AR221" s="384">
        <v>1691.48</v>
      </c>
      <c r="AS221" s="384">
        <v>1867.61</v>
      </c>
      <c r="AT221" s="388">
        <v>1643.74</v>
      </c>
      <c r="AU221" s="313">
        <v>1661.6</v>
      </c>
      <c r="AV221" s="313">
        <v>2279</v>
      </c>
      <c r="AW221" s="313">
        <v>1240.8</v>
      </c>
      <c r="AX221" s="313">
        <v>1866.5</v>
      </c>
      <c r="AY221" s="313">
        <v>2587.75</v>
      </c>
      <c r="AZ221" s="393" t="s">
        <v>419</v>
      </c>
      <c r="BA221" s="384" t="s">
        <v>419</v>
      </c>
      <c r="BB221" s="384" t="s">
        <v>419</v>
      </c>
      <c r="BC221" s="384" t="s">
        <v>419</v>
      </c>
      <c r="BD221" s="388" t="s">
        <v>419</v>
      </c>
      <c r="BE221" s="313" t="s">
        <v>419</v>
      </c>
      <c r="BF221" s="313" t="s">
        <v>419</v>
      </c>
      <c r="BG221" s="313" t="s">
        <v>419</v>
      </c>
      <c r="BH221" s="313" t="s">
        <v>419</v>
      </c>
      <c r="BI221" s="313" t="s">
        <v>419</v>
      </c>
      <c r="BJ221" s="402" t="s">
        <v>419</v>
      </c>
      <c r="BK221" s="403" t="s">
        <v>419</v>
      </c>
      <c r="BL221" s="403" t="s">
        <v>419</v>
      </c>
      <c r="BM221" s="403" t="s">
        <v>419</v>
      </c>
      <c r="BN221" s="404" t="s">
        <v>419</v>
      </c>
      <c r="BO221" s="313" t="s">
        <v>419</v>
      </c>
      <c r="BP221" s="313" t="s">
        <v>419</v>
      </c>
      <c r="BQ221" s="313" t="s">
        <v>419</v>
      </c>
      <c r="BR221" s="313" t="s">
        <v>419</v>
      </c>
      <c r="BS221" s="313" t="s">
        <v>419</v>
      </c>
      <c r="BT221" s="316" t="s">
        <v>419</v>
      </c>
      <c r="BU221" s="313" t="s">
        <v>419</v>
      </c>
      <c r="BV221" s="313" t="s">
        <v>419</v>
      </c>
      <c r="BW221" s="313" t="s">
        <v>419</v>
      </c>
      <c r="BX221" s="317" t="s">
        <v>419</v>
      </c>
    </row>
    <row r="222" spans="1:76" x14ac:dyDescent="0.25">
      <c r="A222" s="387" t="s">
        <v>366</v>
      </c>
      <c r="B222" s="393">
        <v>53.41</v>
      </c>
      <c r="C222" s="384">
        <v>51.19</v>
      </c>
      <c r="D222" s="384">
        <v>28.12</v>
      </c>
      <c r="E222" s="384">
        <v>34.840000000000003</v>
      </c>
      <c r="F222" s="388">
        <v>45.25</v>
      </c>
      <c r="G222" s="384">
        <v>42.1</v>
      </c>
      <c r="H222" s="384">
        <v>21.02</v>
      </c>
      <c r="I222" s="384">
        <v>22.11</v>
      </c>
      <c r="J222" s="384">
        <v>29.61</v>
      </c>
      <c r="K222" s="384">
        <v>34.46</v>
      </c>
      <c r="L222" s="393">
        <v>97.84</v>
      </c>
      <c r="M222" s="384">
        <v>72.73</v>
      </c>
      <c r="N222" s="384">
        <v>58.56</v>
      </c>
      <c r="O222" s="384">
        <v>57.52</v>
      </c>
      <c r="P222" s="388">
        <v>87.54</v>
      </c>
      <c r="Q222" s="384">
        <v>42.6</v>
      </c>
      <c r="R222" s="384">
        <v>34.6</v>
      </c>
      <c r="S222" s="384">
        <v>21.6</v>
      </c>
      <c r="T222" s="384">
        <v>63.1</v>
      </c>
      <c r="U222" s="384">
        <v>63.1</v>
      </c>
      <c r="V222" s="393">
        <v>85.76</v>
      </c>
      <c r="W222" s="384">
        <v>56.6</v>
      </c>
      <c r="X222" s="384">
        <v>33.6</v>
      </c>
      <c r="Y222" s="384">
        <v>33.6</v>
      </c>
      <c r="Z222" s="388">
        <v>77.930000000000007</v>
      </c>
      <c r="AA222" s="313" t="s">
        <v>419</v>
      </c>
      <c r="AB222" s="313" t="s">
        <v>419</v>
      </c>
      <c r="AC222" s="313" t="s">
        <v>419</v>
      </c>
      <c r="AD222" s="313" t="s">
        <v>419</v>
      </c>
      <c r="AE222" s="313" t="s">
        <v>419</v>
      </c>
      <c r="AF222" s="393">
        <v>70.19</v>
      </c>
      <c r="AG222" s="384">
        <v>66.41</v>
      </c>
      <c r="AH222" s="384">
        <v>40.26</v>
      </c>
      <c r="AI222" s="384">
        <v>36.76</v>
      </c>
      <c r="AJ222" s="388">
        <v>44.57</v>
      </c>
      <c r="AK222" s="313" t="s">
        <v>419</v>
      </c>
      <c r="AL222" s="313" t="s">
        <v>419</v>
      </c>
      <c r="AM222" s="313" t="s">
        <v>419</v>
      </c>
      <c r="AN222" s="313" t="s">
        <v>419</v>
      </c>
      <c r="AO222" s="313" t="s">
        <v>419</v>
      </c>
      <c r="AP222" s="393">
        <v>2227.2399999999998</v>
      </c>
      <c r="AQ222" s="384">
        <v>1697.7</v>
      </c>
      <c r="AR222" s="384">
        <v>1393.53</v>
      </c>
      <c r="AS222" s="384">
        <v>1245.77</v>
      </c>
      <c r="AT222" s="388">
        <v>1411.71</v>
      </c>
      <c r="AU222" s="313">
        <v>1661.6</v>
      </c>
      <c r="AV222" s="313">
        <v>2253</v>
      </c>
      <c r="AW222" s="313">
        <v>640</v>
      </c>
      <c r="AX222" s="313">
        <v>1753</v>
      </c>
      <c r="AY222" s="313">
        <v>1444.73</v>
      </c>
      <c r="AZ222" s="393" t="s">
        <v>419</v>
      </c>
      <c r="BA222" s="384" t="s">
        <v>419</v>
      </c>
      <c r="BB222" s="384" t="s">
        <v>419</v>
      </c>
      <c r="BC222" s="384" t="s">
        <v>419</v>
      </c>
      <c r="BD222" s="388" t="s">
        <v>419</v>
      </c>
      <c r="BE222" s="384">
        <v>761.6</v>
      </c>
      <c r="BF222" s="384">
        <v>1632.57</v>
      </c>
      <c r="BG222" s="384">
        <v>974.61</v>
      </c>
      <c r="BH222" s="384">
        <v>775.83</v>
      </c>
      <c r="BI222" s="384">
        <v>1121.0899999999999</v>
      </c>
      <c r="BJ222" s="316" t="s">
        <v>419</v>
      </c>
      <c r="BK222" s="313" t="s">
        <v>419</v>
      </c>
      <c r="BL222" s="313" t="s">
        <v>419</v>
      </c>
      <c r="BM222" s="313" t="s">
        <v>419</v>
      </c>
      <c r="BN222" s="317" t="s">
        <v>419</v>
      </c>
      <c r="BO222" s="313" t="s">
        <v>419</v>
      </c>
      <c r="BP222" s="313" t="s">
        <v>419</v>
      </c>
      <c r="BQ222" s="313" t="s">
        <v>419</v>
      </c>
      <c r="BR222" s="313" t="s">
        <v>419</v>
      </c>
      <c r="BS222" s="313" t="s">
        <v>419</v>
      </c>
      <c r="BT222" s="316" t="s">
        <v>419</v>
      </c>
      <c r="BU222" s="313" t="s">
        <v>419</v>
      </c>
      <c r="BV222" s="313" t="s">
        <v>419</v>
      </c>
      <c r="BW222" s="313" t="s">
        <v>419</v>
      </c>
      <c r="BX222" s="317" t="s">
        <v>419</v>
      </c>
    </row>
    <row r="223" spans="1:76" x14ac:dyDescent="0.25">
      <c r="A223" s="387" t="s">
        <v>367</v>
      </c>
      <c r="B223" s="393">
        <v>53.24</v>
      </c>
      <c r="C223" s="384">
        <v>67.2</v>
      </c>
      <c r="D223" s="384">
        <v>66.44</v>
      </c>
      <c r="E223" s="384">
        <v>63.66</v>
      </c>
      <c r="F223" s="388">
        <v>51.08</v>
      </c>
      <c r="G223" s="384">
        <v>50.1</v>
      </c>
      <c r="H223" s="384">
        <v>57.48</v>
      </c>
      <c r="I223" s="384">
        <v>56.62</v>
      </c>
      <c r="J223" s="384">
        <v>51.24</v>
      </c>
      <c r="K223" s="384">
        <v>57.33</v>
      </c>
      <c r="L223" s="393">
        <v>188.84</v>
      </c>
      <c r="M223" s="384">
        <v>208.52</v>
      </c>
      <c r="N223" s="384">
        <v>200.04</v>
      </c>
      <c r="O223" s="384">
        <v>192.44</v>
      </c>
      <c r="P223" s="388">
        <v>198.22</v>
      </c>
      <c r="Q223" s="384">
        <v>61.2</v>
      </c>
      <c r="R223" s="384">
        <v>57.3</v>
      </c>
      <c r="S223" s="384">
        <v>40</v>
      </c>
      <c r="T223" s="384">
        <v>63.8</v>
      </c>
      <c r="U223" s="384">
        <v>59.1</v>
      </c>
      <c r="V223" s="393">
        <v>94.31</v>
      </c>
      <c r="W223" s="384">
        <v>114.32</v>
      </c>
      <c r="X223" s="384">
        <v>83.2</v>
      </c>
      <c r="Y223" s="384">
        <v>111.05</v>
      </c>
      <c r="Z223" s="388">
        <v>83.2</v>
      </c>
      <c r="AA223" s="313" t="s">
        <v>419</v>
      </c>
      <c r="AB223" s="313" t="s">
        <v>419</v>
      </c>
      <c r="AC223" s="313" t="s">
        <v>419</v>
      </c>
      <c r="AD223" s="313" t="s">
        <v>419</v>
      </c>
      <c r="AE223" s="313" t="s">
        <v>419</v>
      </c>
      <c r="AF223" s="393">
        <v>66.5</v>
      </c>
      <c r="AG223" s="384">
        <v>85.2</v>
      </c>
      <c r="AH223" s="384">
        <v>78.3</v>
      </c>
      <c r="AI223" s="384">
        <v>84.5</v>
      </c>
      <c r="AJ223" s="388">
        <v>99.4</v>
      </c>
      <c r="AK223" s="313" t="s">
        <v>419</v>
      </c>
      <c r="AL223" s="313" t="s">
        <v>419</v>
      </c>
      <c r="AM223" s="313" t="s">
        <v>419</v>
      </c>
      <c r="AN223" s="313" t="s">
        <v>419</v>
      </c>
      <c r="AO223" s="313" t="s">
        <v>419</v>
      </c>
      <c r="AP223" s="316">
        <v>1253</v>
      </c>
      <c r="AQ223" s="313">
        <v>2256</v>
      </c>
      <c r="AR223" s="313">
        <v>2201</v>
      </c>
      <c r="AS223" s="313">
        <v>2780</v>
      </c>
      <c r="AT223" s="317">
        <v>2367</v>
      </c>
      <c r="AU223" s="313" t="s">
        <v>419</v>
      </c>
      <c r="AV223" s="313" t="s">
        <v>419</v>
      </c>
      <c r="AW223" s="313" t="s">
        <v>419</v>
      </c>
      <c r="AX223" s="313" t="s">
        <v>419</v>
      </c>
      <c r="AY223" s="313" t="s">
        <v>419</v>
      </c>
      <c r="AZ223" s="393" t="s">
        <v>419</v>
      </c>
      <c r="BA223" s="384" t="s">
        <v>419</v>
      </c>
      <c r="BB223" s="384" t="s">
        <v>419</v>
      </c>
      <c r="BC223" s="384" t="s">
        <v>419</v>
      </c>
      <c r="BD223" s="388" t="s">
        <v>419</v>
      </c>
      <c r="BE223" s="313" t="s">
        <v>419</v>
      </c>
      <c r="BF223" s="313" t="s">
        <v>419</v>
      </c>
      <c r="BG223" s="313" t="s">
        <v>419</v>
      </c>
      <c r="BH223" s="313" t="s">
        <v>419</v>
      </c>
      <c r="BI223" s="313" t="s">
        <v>419</v>
      </c>
      <c r="BJ223" s="316" t="s">
        <v>419</v>
      </c>
      <c r="BK223" s="313" t="s">
        <v>419</v>
      </c>
      <c r="BL223" s="313" t="s">
        <v>419</v>
      </c>
      <c r="BM223" s="313" t="s">
        <v>419</v>
      </c>
      <c r="BN223" s="317" t="s">
        <v>419</v>
      </c>
      <c r="BO223" s="313" t="s">
        <v>419</v>
      </c>
      <c r="BP223" s="313" t="s">
        <v>419</v>
      </c>
      <c r="BQ223" s="313" t="s">
        <v>419</v>
      </c>
      <c r="BR223" s="313" t="s">
        <v>419</v>
      </c>
      <c r="BS223" s="313" t="s">
        <v>419</v>
      </c>
      <c r="BT223" s="316" t="s">
        <v>419</v>
      </c>
      <c r="BU223" s="313" t="s">
        <v>419</v>
      </c>
      <c r="BV223" s="313" t="s">
        <v>419</v>
      </c>
      <c r="BW223" s="313" t="s">
        <v>419</v>
      </c>
      <c r="BX223" s="317" t="s">
        <v>419</v>
      </c>
    </row>
    <row r="224" spans="1:76" x14ac:dyDescent="0.25">
      <c r="A224" s="387" t="s">
        <v>368</v>
      </c>
      <c r="B224" s="393">
        <v>60.68</v>
      </c>
      <c r="C224" s="384">
        <v>66.569999999999993</v>
      </c>
      <c r="D224" s="384">
        <v>48.96</v>
      </c>
      <c r="E224" s="384">
        <v>60.07</v>
      </c>
      <c r="F224" s="388">
        <v>38.42</v>
      </c>
      <c r="G224" s="384">
        <v>47.39</v>
      </c>
      <c r="H224" s="384">
        <v>48.79</v>
      </c>
      <c r="I224" s="384">
        <v>40.35</v>
      </c>
      <c r="J224" s="384">
        <v>36.53</v>
      </c>
      <c r="K224" s="384">
        <v>52.8</v>
      </c>
      <c r="L224" s="393">
        <v>168.77</v>
      </c>
      <c r="M224" s="384">
        <v>188.54</v>
      </c>
      <c r="N224" s="384">
        <v>141.03</v>
      </c>
      <c r="O224" s="384">
        <v>138.66</v>
      </c>
      <c r="P224" s="388">
        <v>180.94</v>
      </c>
      <c r="Q224" s="384">
        <v>62.7</v>
      </c>
      <c r="R224" s="384">
        <v>54.5</v>
      </c>
      <c r="S224" s="384">
        <v>34.4</v>
      </c>
      <c r="T224" s="384">
        <v>56.3</v>
      </c>
      <c r="U224" s="384">
        <v>53.6</v>
      </c>
      <c r="V224" s="393">
        <v>95.02</v>
      </c>
      <c r="W224" s="384">
        <v>114.7</v>
      </c>
      <c r="X224" s="384">
        <v>61.6</v>
      </c>
      <c r="Y224" s="384">
        <v>80.27</v>
      </c>
      <c r="Z224" s="388">
        <v>60.8</v>
      </c>
      <c r="AA224" s="313" t="s">
        <v>419</v>
      </c>
      <c r="AB224" s="313" t="s">
        <v>419</v>
      </c>
      <c r="AC224" s="313" t="s">
        <v>419</v>
      </c>
      <c r="AD224" s="313" t="s">
        <v>419</v>
      </c>
      <c r="AE224" s="313" t="s">
        <v>419</v>
      </c>
      <c r="AF224" s="393">
        <v>59.15</v>
      </c>
      <c r="AG224" s="384">
        <v>57.94</v>
      </c>
      <c r="AH224" s="384">
        <v>82.8</v>
      </c>
      <c r="AI224" s="384">
        <v>79.959999999999994</v>
      </c>
      <c r="AJ224" s="388">
        <v>108.87</v>
      </c>
      <c r="AK224" s="313" t="s">
        <v>419</v>
      </c>
      <c r="AL224" s="313" t="s">
        <v>419</v>
      </c>
      <c r="AM224" s="313" t="s">
        <v>419</v>
      </c>
      <c r="AN224" s="313" t="s">
        <v>419</v>
      </c>
      <c r="AO224" s="313" t="s">
        <v>419</v>
      </c>
      <c r="AP224" s="393">
        <v>1625.11</v>
      </c>
      <c r="AQ224" s="384">
        <v>2031.59</v>
      </c>
      <c r="AR224" s="384">
        <v>2389.31</v>
      </c>
      <c r="AS224" s="384">
        <v>2325.9699999999998</v>
      </c>
      <c r="AT224" s="388">
        <v>1698.82</v>
      </c>
      <c r="AU224" s="384">
        <v>1809.7</v>
      </c>
      <c r="AV224" s="384">
        <v>2565</v>
      </c>
      <c r="AW224" s="384">
        <v>1256</v>
      </c>
      <c r="AX224" s="384">
        <v>2264</v>
      </c>
      <c r="AY224" s="384">
        <v>2529</v>
      </c>
      <c r="AZ224" s="393" t="s">
        <v>419</v>
      </c>
      <c r="BA224" s="384" t="s">
        <v>419</v>
      </c>
      <c r="BB224" s="384" t="s">
        <v>419</v>
      </c>
      <c r="BC224" s="384" t="s">
        <v>419</v>
      </c>
      <c r="BD224" s="388" t="s">
        <v>419</v>
      </c>
      <c r="BE224" s="313" t="s">
        <v>419</v>
      </c>
      <c r="BF224" s="313" t="s">
        <v>419</v>
      </c>
      <c r="BG224" s="313" t="s">
        <v>419</v>
      </c>
      <c r="BH224" s="313" t="s">
        <v>419</v>
      </c>
      <c r="BI224" s="313" t="s">
        <v>419</v>
      </c>
      <c r="BJ224" s="316" t="s">
        <v>419</v>
      </c>
      <c r="BK224" s="313" t="s">
        <v>419</v>
      </c>
      <c r="BL224" s="313" t="s">
        <v>419</v>
      </c>
      <c r="BM224" s="313" t="s">
        <v>419</v>
      </c>
      <c r="BN224" s="317" t="s">
        <v>419</v>
      </c>
      <c r="BO224" s="313" t="s">
        <v>419</v>
      </c>
      <c r="BP224" s="313" t="s">
        <v>419</v>
      </c>
      <c r="BQ224" s="313" t="s">
        <v>419</v>
      </c>
      <c r="BR224" s="313" t="s">
        <v>419</v>
      </c>
      <c r="BS224" s="313" t="s">
        <v>419</v>
      </c>
      <c r="BT224" s="316" t="s">
        <v>419</v>
      </c>
      <c r="BU224" s="313" t="s">
        <v>419</v>
      </c>
      <c r="BV224" s="313" t="s">
        <v>419</v>
      </c>
      <c r="BW224" s="313" t="s">
        <v>419</v>
      </c>
      <c r="BX224" s="317" t="s">
        <v>419</v>
      </c>
    </row>
    <row r="225" spans="1:76" x14ac:dyDescent="0.25">
      <c r="A225" s="387" t="s">
        <v>369</v>
      </c>
      <c r="B225" s="393">
        <v>43.64</v>
      </c>
      <c r="C225" s="384">
        <v>73.14</v>
      </c>
      <c r="D225" s="384">
        <v>61.25</v>
      </c>
      <c r="E225" s="384">
        <v>58.26</v>
      </c>
      <c r="F225" s="388">
        <v>45.48</v>
      </c>
      <c r="G225" s="384">
        <v>47.36</v>
      </c>
      <c r="H225" s="384">
        <v>50.68</v>
      </c>
      <c r="I225" s="384">
        <v>46.93</v>
      </c>
      <c r="J225" s="384">
        <v>37.53</v>
      </c>
      <c r="K225" s="384">
        <v>46.79</v>
      </c>
      <c r="L225" s="393">
        <v>147.37</v>
      </c>
      <c r="M225" s="384">
        <v>190.27</v>
      </c>
      <c r="N225" s="384">
        <v>161.47999999999999</v>
      </c>
      <c r="O225" s="384">
        <v>125.96</v>
      </c>
      <c r="P225" s="388">
        <v>183.98</v>
      </c>
      <c r="Q225" s="384">
        <v>48.8</v>
      </c>
      <c r="R225" s="384">
        <v>42.3</v>
      </c>
      <c r="S225" s="384">
        <v>40</v>
      </c>
      <c r="T225" s="384">
        <v>46.5</v>
      </c>
      <c r="U225" s="384">
        <v>47.3</v>
      </c>
      <c r="V225" s="393">
        <v>52</v>
      </c>
      <c r="W225" s="384">
        <v>88.3</v>
      </c>
      <c r="X225" s="384">
        <v>56.8</v>
      </c>
      <c r="Y225" s="384">
        <v>69.27</v>
      </c>
      <c r="Z225" s="388">
        <v>79.63</v>
      </c>
      <c r="AA225" s="313" t="s">
        <v>419</v>
      </c>
      <c r="AB225" s="313" t="s">
        <v>419</v>
      </c>
      <c r="AC225" s="313" t="s">
        <v>419</v>
      </c>
      <c r="AD225" s="313" t="s">
        <v>419</v>
      </c>
      <c r="AE225" s="313" t="s">
        <v>419</v>
      </c>
      <c r="AF225" s="393">
        <v>80.7</v>
      </c>
      <c r="AG225" s="384">
        <v>93.1</v>
      </c>
      <c r="AH225" s="384">
        <v>76</v>
      </c>
      <c r="AI225" s="384">
        <v>86.1</v>
      </c>
      <c r="AJ225" s="388">
        <v>94.2</v>
      </c>
      <c r="AK225" s="313" t="s">
        <v>419</v>
      </c>
      <c r="AL225" s="313" t="s">
        <v>419</v>
      </c>
      <c r="AM225" s="313" t="s">
        <v>419</v>
      </c>
      <c r="AN225" s="313" t="s">
        <v>419</v>
      </c>
      <c r="AO225" s="313" t="s">
        <v>419</v>
      </c>
      <c r="AP225" s="393">
        <v>1505</v>
      </c>
      <c r="AQ225" s="384">
        <v>2322</v>
      </c>
      <c r="AR225" s="384">
        <v>2929</v>
      </c>
      <c r="AS225" s="384">
        <v>2615</v>
      </c>
      <c r="AT225" s="388">
        <v>2654</v>
      </c>
      <c r="AU225" s="313" t="s">
        <v>419</v>
      </c>
      <c r="AV225" s="313" t="s">
        <v>419</v>
      </c>
      <c r="AW225" s="313" t="s">
        <v>419</v>
      </c>
      <c r="AX225" s="313" t="s">
        <v>419</v>
      </c>
      <c r="AY225" s="313" t="s">
        <v>419</v>
      </c>
      <c r="AZ225" s="393" t="s">
        <v>419</v>
      </c>
      <c r="BA225" s="384" t="s">
        <v>419</v>
      </c>
      <c r="BB225" s="384" t="s">
        <v>419</v>
      </c>
      <c r="BC225" s="384" t="s">
        <v>419</v>
      </c>
      <c r="BD225" s="388" t="s">
        <v>419</v>
      </c>
      <c r="BE225" s="313" t="s">
        <v>419</v>
      </c>
      <c r="BF225" s="313" t="s">
        <v>419</v>
      </c>
      <c r="BG225" s="313" t="s">
        <v>419</v>
      </c>
      <c r="BH225" s="313" t="s">
        <v>419</v>
      </c>
      <c r="BI225" s="313" t="s">
        <v>419</v>
      </c>
      <c r="BJ225" s="316" t="s">
        <v>419</v>
      </c>
      <c r="BK225" s="313" t="s">
        <v>419</v>
      </c>
      <c r="BL225" s="313" t="s">
        <v>419</v>
      </c>
      <c r="BM225" s="313" t="s">
        <v>419</v>
      </c>
      <c r="BN225" s="317" t="s">
        <v>419</v>
      </c>
      <c r="BO225" s="313" t="s">
        <v>419</v>
      </c>
      <c r="BP225" s="313" t="s">
        <v>419</v>
      </c>
      <c r="BQ225" s="313" t="s">
        <v>419</v>
      </c>
      <c r="BR225" s="313" t="s">
        <v>419</v>
      </c>
      <c r="BS225" s="313" t="s">
        <v>419</v>
      </c>
      <c r="BT225" s="316" t="s">
        <v>419</v>
      </c>
      <c r="BU225" s="313" t="s">
        <v>419</v>
      </c>
      <c r="BV225" s="313" t="s">
        <v>419</v>
      </c>
      <c r="BW225" s="313" t="s">
        <v>419</v>
      </c>
      <c r="BX225" s="317" t="s">
        <v>419</v>
      </c>
    </row>
    <row r="226" spans="1:76" x14ac:dyDescent="0.25">
      <c r="A226" s="387" t="s">
        <v>370</v>
      </c>
      <c r="B226" s="393">
        <v>33.700000000000003</v>
      </c>
      <c r="C226" s="384">
        <v>28.17</v>
      </c>
      <c r="D226" s="384">
        <v>27.08</v>
      </c>
      <c r="E226" s="384">
        <v>41.54</v>
      </c>
      <c r="F226" s="388">
        <v>45.21</v>
      </c>
      <c r="G226" s="384">
        <v>21.25</v>
      </c>
      <c r="H226" s="384">
        <v>23.32</v>
      </c>
      <c r="I226" s="384">
        <v>20</v>
      </c>
      <c r="J226" s="384">
        <v>20</v>
      </c>
      <c r="K226" s="384">
        <v>23.54</v>
      </c>
      <c r="L226" s="393">
        <v>104.46</v>
      </c>
      <c r="M226" s="384">
        <v>70.8</v>
      </c>
      <c r="N226" s="384">
        <v>54.4</v>
      </c>
      <c r="O226" s="384">
        <v>61.35</v>
      </c>
      <c r="P226" s="388">
        <v>97.84</v>
      </c>
      <c r="Q226" s="384">
        <v>39.9</v>
      </c>
      <c r="R226" s="384">
        <v>30.3</v>
      </c>
      <c r="S226" s="384">
        <v>26.4</v>
      </c>
      <c r="T226" s="384">
        <v>39.840000000000003</v>
      </c>
      <c r="U226" s="384">
        <v>59.78</v>
      </c>
      <c r="V226" s="393">
        <v>60.58</v>
      </c>
      <c r="W226" s="384">
        <v>55.77</v>
      </c>
      <c r="X226" s="384">
        <v>31.2</v>
      </c>
      <c r="Y226" s="384">
        <v>54.58</v>
      </c>
      <c r="Z226" s="388">
        <v>49.7</v>
      </c>
      <c r="AA226" s="384">
        <v>18.399999999999999</v>
      </c>
      <c r="AB226" s="384">
        <v>14.5</v>
      </c>
      <c r="AC226" s="384">
        <v>13.6</v>
      </c>
      <c r="AD226" s="384">
        <v>18.2</v>
      </c>
      <c r="AE226" s="384">
        <v>25.9</v>
      </c>
      <c r="AF226" s="393">
        <v>66.2</v>
      </c>
      <c r="AG226" s="384">
        <v>47.85</v>
      </c>
      <c r="AH226" s="384">
        <v>31.9</v>
      </c>
      <c r="AI226" s="384">
        <v>24.4</v>
      </c>
      <c r="AJ226" s="388">
        <v>41.3</v>
      </c>
      <c r="AK226" s="384">
        <v>1939.5</v>
      </c>
      <c r="AL226" s="384">
        <v>1721</v>
      </c>
      <c r="AM226" s="384">
        <v>1455</v>
      </c>
      <c r="AN226" s="384">
        <v>2148.4499999999998</v>
      </c>
      <c r="AO226" s="384">
        <v>2213.44</v>
      </c>
      <c r="AP226" s="393">
        <v>1540.7</v>
      </c>
      <c r="AQ226" s="384">
        <v>1479.19</v>
      </c>
      <c r="AR226" s="384">
        <v>1295.02</v>
      </c>
      <c r="AS226" s="384">
        <v>1555.18</v>
      </c>
      <c r="AT226" s="388">
        <v>1710.9</v>
      </c>
      <c r="AU226" s="313">
        <v>1392.5</v>
      </c>
      <c r="AV226" s="313">
        <v>1691</v>
      </c>
      <c r="AW226" s="313">
        <v>1368.8</v>
      </c>
      <c r="AX226" s="313">
        <v>1787</v>
      </c>
      <c r="AY226" s="313">
        <v>2396</v>
      </c>
      <c r="AZ226" s="393">
        <v>1392.5</v>
      </c>
      <c r="BA226" s="384">
        <v>1691</v>
      </c>
      <c r="BB226" s="384">
        <v>1373.6</v>
      </c>
      <c r="BC226" s="384">
        <v>1787</v>
      </c>
      <c r="BD226" s="388">
        <v>2396</v>
      </c>
      <c r="BE226" s="384">
        <v>785.6</v>
      </c>
      <c r="BF226" s="384">
        <v>1117</v>
      </c>
      <c r="BG226" s="384">
        <v>864</v>
      </c>
      <c r="BH226" s="384">
        <v>957</v>
      </c>
      <c r="BI226" s="384">
        <v>1033</v>
      </c>
      <c r="BJ226" s="316" t="s">
        <v>419</v>
      </c>
      <c r="BK226" s="313" t="s">
        <v>419</v>
      </c>
      <c r="BL226" s="313" t="s">
        <v>419</v>
      </c>
      <c r="BM226" s="313" t="s">
        <v>419</v>
      </c>
      <c r="BN226" s="317" t="s">
        <v>419</v>
      </c>
      <c r="BO226" s="313">
        <v>1392.5</v>
      </c>
      <c r="BP226" s="313">
        <v>1691</v>
      </c>
      <c r="BQ226" s="313">
        <v>930.4</v>
      </c>
      <c r="BR226" s="313">
        <v>1787</v>
      </c>
      <c r="BS226" s="313">
        <v>2396</v>
      </c>
      <c r="BT226" s="316">
        <v>1392.5</v>
      </c>
      <c r="BU226" s="313">
        <v>1691</v>
      </c>
      <c r="BV226" s="313">
        <v>1163.2</v>
      </c>
      <c r="BW226" s="313">
        <v>1787</v>
      </c>
      <c r="BX226" s="317">
        <v>2396</v>
      </c>
    </row>
    <row r="227" spans="1:76" x14ac:dyDescent="0.25">
      <c r="A227" s="387" t="s">
        <v>371</v>
      </c>
      <c r="B227" s="393">
        <v>60.09</v>
      </c>
      <c r="C227" s="384">
        <v>62.26</v>
      </c>
      <c r="D227" s="384">
        <v>33.28</v>
      </c>
      <c r="E227" s="384">
        <v>58.25</v>
      </c>
      <c r="F227" s="388">
        <v>33.56</v>
      </c>
      <c r="G227" s="384">
        <v>57.5</v>
      </c>
      <c r="H227" s="384">
        <v>45.16</v>
      </c>
      <c r="I227" s="384">
        <v>37.24</v>
      </c>
      <c r="J227" s="384">
        <v>40.71</v>
      </c>
      <c r="K227" s="384">
        <v>49.52</v>
      </c>
      <c r="L227" s="393">
        <v>163.37</v>
      </c>
      <c r="M227" s="384">
        <v>148.75</v>
      </c>
      <c r="N227" s="384">
        <v>98.61</v>
      </c>
      <c r="O227" s="384">
        <v>121.2</v>
      </c>
      <c r="P227" s="388">
        <v>137.57</v>
      </c>
      <c r="Q227" s="384">
        <v>42.4</v>
      </c>
      <c r="R227" s="384">
        <v>42</v>
      </c>
      <c r="S227" s="384">
        <v>17.600000000000001</v>
      </c>
      <c r="T227" s="384">
        <v>44.4</v>
      </c>
      <c r="U227" s="384">
        <v>39.4</v>
      </c>
      <c r="V227" s="393">
        <v>79.62</v>
      </c>
      <c r="W227" s="384">
        <v>67.84</v>
      </c>
      <c r="X227" s="384">
        <v>48.8</v>
      </c>
      <c r="Y227" s="384">
        <v>68.010000000000005</v>
      </c>
      <c r="Z227" s="388">
        <v>48</v>
      </c>
      <c r="AA227" s="384">
        <v>16.2</v>
      </c>
      <c r="AB227" s="384">
        <v>16.5</v>
      </c>
      <c r="AC227" s="384">
        <v>8.8000000000000007</v>
      </c>
      <c r="AD227" s="384">
        <v>15.1</v>
      </c>
      <c r="AE227" s="384">
        <v>15.7</v>
      </c>
      <c r="AF227" s="393">
        <v>103.36</v>
      </c>
      <c r="AG227" s="384">
        <v>102.01</v>
      </c>
      <c r="AH227" s="384">
        <v>55.37</v>
      </c>
      <c r="AI227" s="384">
        <v>90.17</v>
      </c>
      <c r="AJ227" s="388">
        <v>84.26</v>
      </c>
      <c r="AK227" s="384">
        <v>2035</v>
      </c>
      <c r="AL227" s="384">
        <v>1721</v>
      </c>
      <c r="AM227" s="384">
        <v>1455</v>
      </c>
      <c r="AN227" s="384">
        <v>2148.4499999999998</v>
      </c>
      <c r="AO227" s="384">
        <v>2213.44</v>
      </c>
      <c r="AP227" s="393">
        <v>2162.27</v>
      </c>
      <c r="AQ227" s="384">
        <v>2410.5500000000002</v>
      </c>
      <c r="AR227" s="384">
        <v>2312.12</v>
      </c>
      <c r="AS227" s="384">
        <v>2173.9499999999998</v>
      </c>
      <c r="AT227" s="388">
        <v>1562.46</v>
      </c>
      <c r="AU227" s="384">
        <v>1663.6</v>
      </c>
      <c r="AV227" s="384">
        <v>1684.8</v>
      </c>
      <c r="AW227" s="384">
        <v>1571.2</v>
      </c>
      <c r="AX227" s="384">
        <v>1633.6</v>
      </c>
      <c r="AY227" s="384">
        <v>2548</v>
      </c>
      <c r="AZ227" s="393" t="s">
        <v>419</v>
      </c>
      <c r="BA227" s="384" t="s">
        <v>419</v>
      </c>
      <c r="BB227" s="384" t="s">
        <v>419</v>
      </c>
      <c r="BC227" s="384" t="s">
        <v>419</v>
      </c>
      <c r="BD227" s="388" t="s">
        <v>419</v>
      </c>
      <c r="BE227" s="313" t="s">
        <v>419</v>
      </c>
      <c r="BF227" s="313" t="s">
        <v>419</v>
      </c>
      <c r="BG227" s="313" t="s">
        <v>419</v>
      </c>
      <c r="BH227" s="313" t="s">
        <v>419</v>
      </c>
      <c r="BI227" s="313" t="s">
        <v>419</v>
      </c>
      <c r="BJ227" s="316" t="s">
        <v>419</v>
      </c>
      <c r="BK227" s="313" t="s">
        <v>419</v>
      </c>
      <c r="BL227" s="313" t="s">
        <v>419</v>
      </c>
      <c r="BM227" s="313" t="s">
        <v>419</v>
      </c>
      <c r="BN227" s="317" t="s">
        <v>419</v>
      </c>
      <c r="BO227" s="384">
        <v>1663.6</v>
      </c>
      <c r="BP227" s="384">
        <v>2385</v>
      </c>
      <c r="BQ227" s="384">
        <v>992.8</v>
      </c>
      <c r="BR227" s="384">
        <v>1898</v>
      </c>
      <c r="BS227" s="384">
        <v>2548</v>
      </c>
      <c r="BT227" s="316">
        <v>1663.6</v>
      </c>
      <c r="BU227" s="313">
        <v>2385</v>
      </c>
      <c r="BV227" s="313">
        <v>992.8</v>
      </c>
      <c r="BW227" s="313">
        <v>1898</v>
      </c>
      <c r="BX227" s="317">
        <v>2548</v>
      </c>
    </row>
    <row r="228" spans="1:76" x14ac:dyDescent="0.25">
      <c r="A228" s="387" t="s">
        <v>372</v>
      </c>
      <c r="B228" s="393">
        <v>49.24</v>
      </c>
      <c r="C228" s="384">
        <v>70.61</v>
      </c>
      <c r="D228" s="384">
        <v>53.42</v>
      </c>
      <c r="E228" s="384">
        <v>62.14</v>
      </c>
      <c r="F228" s="388">
        <v>49.28</v>
      </c>
      <c r="G228" s="384">
        <v>49.1</v>
      </c>
      <c r="H228" s="384">
        <v>48.19</v>
      </c>
      <c r="I228" s="384">
        <v>38.69</v>
      </c>
      <c r="J228" s="384">
        <v>36.61</v>
      </c>
      <c r="K228" s="384">
        <v>44.43</v>
      </c>
      <c r="L228" s="393">
        <v>170.22</v>
      </c>
      <c r="M228" s="384">
        <v>192.67</v>
      </c>
      <c r="N228" s="384">
        <v>135.54</v>
      </c>
      <c r="O228" s="384">
        <v>121.03</v>
      </c>
      <c r="P228" s="388">
        <v>178.3</v>
      </c>
      <c r="Q228" s="384">
        <v>48.8</v>
      </c>
      <c r="R228" s="384">
        <v>42.3</v>
      </c>
      <c r="S228" s="384">
        <v>38.4</v>
      </c>
      <c r="T228" s="384">
        <v>46.5</v>
      </c>
      <c r="U228" s="384">
        <v>47.3</v>
      </c>
      <c r="V228" s="393">
        <v>60</v>
      </c>
      <c r="W228" s="384">
        <v>71.56</v>
      </c>
      <c r="X228" s="384">
        <v>60.8</v>
      </c>
      <c r="Y228" s="384">
        <v>79.11</v>
      </c>
      <c r="Z228" s="388">
        <v>69.42</v>
      </c>
      <c r="AA228" s="313" t="s">
        <v>419</v>
      </c>
      <c r="AB228" s="313" t="s">
        <v>419</v>
      </c>
      <c r="AC228" s="313" t="s">
        <v>419</v>
      </c>
      <c r="AD228" s="313" t="s">
        <v>419</v>
      </c>
      <c r="AE228" s="313" t="s">
        <v>419</v>
      </c>
      <c r="AF228" s="393">
        <v>81.599999999999994</v>
      </c>
      <c r="AG228" s="384">
        <v>93.8</v>
      </c>
      <c r="AH228" s="384">
        <v>72.5</v>
      </c>
      <c r="AI228" s="384">
        <v>87.1</v>
      </c>
      <c r="AJ228" s="388">
        <v>95.4</v>
      </c>
      <c r="AK228" s="313" t="s">
        <v>419</v>
      </c>
      <c r="AL228" s="313" t="s">
        <v>419</v>
      </c>
      <c r="AM228" s="313" t="s">
        <v>419</v>
      </c>
      <c r="AN228" s="313" t="s">
        <v>419</v>
      </c>
      <c r="AO228" s="313" t="s">
        <v>419</v>
      </c>
      <c r="AP228" s="393">
        <v>1577.57</v>
      </c>
      <c r="AQ228" s="384">
        <v>2229.9699999999998</v>
      </c>
      <c r="AR228" s="384">
        <v>2536.41</v>
      </c>
      <c r="AS228" s="384">
        <v>2521.3000000000002</v>
      </c>
      <c r="AT228" s="388">
        <v>2518.94</v>
      </c>
      <c r="AU228" s="313" t="s">
        <v>419</v>
      </c>
      <c r="AV228" s="313" t="s">
        <v>419</v>
      </c>
      <c r="AW228" s="313" t="s">
        <v>419</v>
      </c>
      <c r="AX228" s="313" t="s">
        <v>419</v>
      </c>
      <c r="AY228" s="313" t="s">
        <v>419</v>
      </c>
      <c r="AZ228" s="393" t="s">
        <v>419</v>
      </c>
      <c r="BA228" s="384" t="s">
        <v>419</v>
      </c>
      <c r="BB228" s="384" t="s">
        <v>419</v>
      </c>
      <c r="BC228" s="384" t="s">
        <v>419</v>
      </c>
      <c r="BD228" s="388" t="s">
        <v>419</v>
      </c>
      <c r="BE228" s="313" t="s">
        <v>419</v>
      </c>
      <c r="BF228" s="313" t="s">
        <v>419</v>
      </c>
      <c r="BG228" s="313" t="s">
        <v>419</v>
      </c>
      <c r="BH228" s="313" t="s">
        <v>419</v>
      </c>
      <c r="BI228" s="313" t="s">
        <v>419</v>
      </c>
      <c r="BJ228" s="316" t="s">
        <v>419</v>
      </c>
      <c r="BK228" s="313" t="s">
        <v>419</v>
      </c>
      <c r="BL228" s="313" t="s">
        <v>419</v>
      </c>
      <c r="BM228" s="313" t="s">
        <v>419</v>
      </c>
      <c r="BN228" s="317" t="s">
        <v>419</v>
      </c>
      <c r="BO228" s="384">
        <v>665.6</v>
      </c>
      <c r="BP228" s="384">
        <v>2102</v>
      </c>
      <c r="BQ228" s="384">
        <v>1105.17</v>
      </c>
      <c r="BR228" s="384">
        <v>1656.92</v>
      </c>
      <c r="BS228" s="384">
        <v>1623.02</v>
      </c>
      <c r="BT228" s="316" t="s">
        <v>419</v>
      </c>
      <c r="BU228" s="313" t="s">
        <v>419</v>
      </c>
      <c r="BV228" s="313" t="s">
        <v>419</v>
      </c>
      <c r="BW228" s="313" t="s">
        <v>419</v>
      </c>
      <c r="BX228" s="317" t="s">
        <v>419</v>
      </c>
    </row>
    <row r="229" spans="1:76" x14ac:dyDescent="0.25">
      <c r="A229" s="387" t="s">
        <v>373</v>
      </c>
      <c r="B229" s="393">
        <v>56.31</v>
      </c>
      <c r="C229" s="384">
        <v>61.75</v>
      </c>
      <c r="D229" s="384">
        <v>36.67</v>
      </c>
      <c r="E229" s="384">
        <v>63.55</v>
      </c>
      <c r="F229" s="388">
        <v>41.47</v>
      </c>
      <c r="G229" s="384">
        <v>51.56</v>
      </c>
      <c r="H229" s="384">
        <v>48.2</v>
      </c>
      <c r="I229" s="384">
        <v>37.14</v>
      </c>
      <c r="J229" s="384">
        <v>39.76</v>
      </c>
      <c r="K229" s="384">
        <v>51.37</v>
      </c>
      <c r="L229" s="393">
        <v>164.88</v>
      </c>
      <c r="M229" s="384">
        <v>161.54</v>
      </c>
      <c r="N229" s="384">
        <v>114.48</v>
      </c>
      <c r="O229" s="384">
        <v>130.88999999999999</v>
      </c>
      <c r="P229" s="388">
        <v>165.99</v>
      </c>
      <c r="Q229" s="384">
        <v>60.8</v>
      </c>
      <c r="R229" s="384">
        <v>50.3</v>
      </c>
      <c r="S229" s="384">
        <v>37.6</v>
      </c>
      <c r="T229" s="384">
        <v>54</v>
      </c>
      <c r="U229" s="384">
        <v>49.5</v>
      </c>
      <c r="V229" s="393">
        <v>49.6</v>
      </c>
      <c r="W229" s="384">
        <v>81.209999999999994</v>
      </c>
      <c r="X229" s="384">
        <v>65.73</v>
      </c>
      <c r="Y229" s="384">
        <v>79.06</v>
      </c>
      <c r="Z229" s="388">
        <v>88.96</v>
      </c>
      <c r="AA229" s="313" t="s">
        <v>419</v>
      </c>
      <c r="AB229" s="313" t="s">
        <v>419</v>
      </c>
      <c r="AC229" s="313" t="s">
        <v>419</v>
      </c>
      <c r="AD229" s="313" t="s">
        <v>419</v>
      </c>
      <c r="AE229" s="313" t="s">
        <v>419</v>
      </c>
      <c r="AF229" s="393">
        <v>59.42</v>
      </c>
      <c r="AG229" s="384">
        <v>93.8</v>
      </c>
      <c r="AH229" s="384">
        <v>77.2</v>
      </c>
      <c r="AI229" s="384">
        <v>94.11</v>
      </c>
      <c r="AJ229" s="388">
        <v>102.47</v>
      </c>
      <c r="AK229" s="384">
        <v>2035</v>
      </c>
      <c r="AL229" s="384">
        <v>1721</v>
      </c>
      <c r="AM229" s="384">
        <v>1455</v>
      </c>
      <c r="AN229" s="384">
        <v>2148.4499999999998</v>
      </c>
      <c r="AO229" s="384">
        <v>2213.44</v>
      </c>
      <c r="AP229" s="393">
        <v>1678.9</v>
      </c>
      <c r="AQ229" s="384">
        <v>2381.5700000000002</v>
      </c>
      <c r="AR229" s="384">
        <v>2466.2800000000002</v>
      </c>
      <c r="AS229" s="384">
        <v>2266.48</v>
      </c>
      <c r="AT229" s="388">
        <v>2095.33</v>
      </c>
      <c r="AU229" s="313" t="s">
        <v>419</v>
      </c>
      <c r="AV229" s="313" t="s">
        <v>419</v>
      </c>
      <c r="AW229" s="313" t="s">
        <v>419</v>
      </c>
      <c r="AX229" s="313" t="s">
        <v>419</v>
      </c>
      <c r="AY229" s="313" t="s">
        <v>419</v>
      </c>
      <c r="AZ229" s="393" t="s">
        <v>419</v>
      </c>
      <c r="BA229" s="384" t="s">
        <v>419</v>
      </c>
      <c r="BB229" s="384" t="s">
        <v>419</v>
      </c>
      <c r="BC229" s="384" t="s">
        <v>419</v>
      </c>
      <c r="BD229" s="388" t="s">
        <v>419</v>
      </c>
      <c r="BE229" s="313" t="s">
        <v>419</v>
      </c>
      <c r="BF229" s="313" t="s">
        <v>419</v>
      </c>
      <c r="BG229" s="313" t="s">
        <v>419</v>
      </c>
      <c r="BH229" s="313" t="s">
        <v>419</v>
      </c>
      <c r="BI229" s="313" t="s">
        <v>419</v>
      </c>
      <c r="BJ229" s="316" t="s">
        <v>419</v>
      </c>
      <c r="BK229" s="313" t="s">
        <v>419</v>
      </c>
      <c r="BL229" s="313" t="s">
        <v>419</v>
      </c>
      <c r="BM229" s="313" t="s">
        <v>419</v>
      </c>
      <c r="BN229" s="317" t="s">
        <v>419</v>
      </c>
      <c r="BO229" s="313" t="s">
        <v>419</v>
      </c>
      <c r="BP229" s="313" t="s">
        <v>419</v>
      </c>
      <c r="BQ229" s="313" t="s">
        <v>419</v>
      </c>
      <c r="BR229" s="313" t="s">
        <v>419</v>
      </c>
      <c r="BS229" s="313" t="s">
        <v>419</v>
      </c>
      <c r="BT229" s="316" t="s">
        <v>419</v>
      </c>
      <c r="BU229" s="313" t="s">
        <v>419</v>
      </c>
      <c r="BV229" s="313" t="s">
        <v>419</v>
      </c>
      <c r="BW229" s="313" t="s">
        <v>419</v>
      </c>
      <c r="BX229" s="317" t="s">
        <v>419</v>
      </c>
    </row>
    <row r="230" spans="1:76" x14ac:dyDescent="0.25">
      <c r="A230" s="387" t="s">
        <v>374</v>
      </c>
      <c r="B230" s="393">
        <v>40.619999999999997</v>
      </c>
      <c r="C230" s="384">
        <v>44.9</v>
      </c>
      <c r="D230" s="384">
        <v>25.2</v>
      </c>
      <c r="E230" s="384">
        <v>24.3</v>
      </c>
      <c r="F230" s="388">
        <v>50.24</v>
      </c>
      <c r="G230" s="384">
        <v>44.09</v>
      </c>
      <c r="H230" s="384">
        <v>17.600000000000001</v>
      </c>
      <c r="I230" s="384">
        <v>17.600000000000001</v>
      </c>
      <c r="J230" s="384">
        <v>22.51</v>
      </c>
      <c r="K230" s="384">
        <v>27.83</v>
      </c>
      <c r="L230" s="393">
        <v>107.57</v>
      </c>
      <c r="M230" s="384">
        <v>71.430000000000007</v>
      </c>
      <c r="N230" s="384">
        <v>52.8</v>
      </c>
      <c r="O230" s="384">
        <v>52.8</v>
      </c>
      <c r="P230" s="388">
        <v>83.92</v>
      </c>
      <c r="Q230" s="384">
        <v>39.9</v>
      </c>
      <c r="R230" s="384">
        <v>32.200000000000003</v>
      </c>
      <c r="S230" s="384">
        <v>21.6</v>
      </c>
      <c r="T230" s="384">
        <v>61.6</v>
      </c>
      <c r="U230" s="384">
        <v>61.2</v>
      </c>
      <c r="V230" s="393">
        <v>70.8</v>
      </c>
      <c r="W230" s="384">
        <v>68.2</v>
      </c>
      <c r="X230" s="384">
        <v>27.2</v>
      </c>
      <c r="Y230" s="384">
        <v>36.799999999999997</v>
      </c>
      <c r="Z230" s="388">
        <v>85.73</v>
      </c>
      <c r="AA230" s="313" t="s">
        <v>419</v>
      </c>
      <c r="AB230" s="313" t="s">
        <v>419</v>
      </c>
      <c r="AC230" s="313" t="s">
        <v>419</v>
      </c>
      <c r="AD230" s="313" t="s">
        <v>419</v>
      </c>
      <c r="AE230" s="313" t="s">
        <v>419</v>
      </c>
      <c r="AF230" s="393">
        <v>78.75</v>
      </c>
      <c r="AG230" s="384">
        <v>53.87</v>
      </c>
      <c r="AH230" s="384">
        <v>25.6</v>
      </c>
      <c r="AI230" s="384">
        <v>33.61</v>
      </c>
      <c r="AJ230" s="388">
        <v>64.540000000000006</v>
      </c>
      <c r="AK230" s="384" t="s">
        <v>419</v>
      </c>
      <c r="AL230" s="384" t="s">
        <v>419</v>
      </c>
      <c r="AM230" s="384" t="s">
        <v>419</v>
      </c>
      <c r="AN230" s="384" t="s">
        <v>419</v>
      </c>
      <c r="AO230" s="384" t="s">
        <v>419</v>
      </c>
      <c r="AP230" s="393">
        <v>2069.1</v>
      </c>
      <c r="AQ230" s="384">
        <v>1953.27</v>
      </c>
      <c r="AR230" s="384">
        <v>1148.96</v>
      </c>
      <c r="AS230" s="384">
        <v>1319.12</v>
      </c>
      <c r="AT230" s="388">
        <v>1651.61</v>
      </c>
      <c r="AU230" s="313" t="s">
        <v>419</v>
      </c>
      <c r="AV230" s="313" t="s">
        <v>419</v>
      </c>
      <c r="AW230" s="313" t="s">
        <v>419</v>
      </c>
      <c r="AX230" s="313" t="s">
        <v>419</v>
      </c>
      <c r="AY230" s="313" t="s">
        <v>419</v>
      </c>
      <c r="AZ230" s="393" t="s">
        <v>419</v>
      </c>
      <c r="BA230" s="384" t="s">
        <v>419</v>
      </c>
      <c r="BB230" s="384" t="s">
        <v>419</v>
      </c>
      <c r="BC230" s="384" t="s">
        <v>419</v>
      </c>
      <c r="BD230" s="388" t="s">
        <v>419</v>
      </c>
      <c r="BE230" s="384">
        <v>545.6</v>
      </c>
      <c r="BF230" s="384">
        <v>1060</v>
      </c>
      <c r="BG230" s="384">
        <v>874</v>
      </c>
      <c r="BH230" s="384">
        <v>654.4</v>
      </c>
      <c r="BI230" s="384">
        <v>941</v>
      </c>
      <c r="BJ230" s="316" t="s">
        <v>419</v>
      </c>
      <c r="BK230" s="313" t="s">
        <v>419</v>
      </c>
      <c r="BL230" s="313" t="s">
        <v>419</v>
      </c>
      <c r="BM230" s="313" t="s">
        <v>419</v>
      </c>
      <c r="BN230" s="317" t="s">
        <v>419</v>
      </c>
      <c r="BO230" s="313" t="s">
        <v>419</v>
      </c>
      <c r="BP230" s="313" t="s">
        <v>419</v>
      </c>
      <c r="BQ230" s="313" t="s">
        <v>419</v>
      </c>
      <c r="BR230" s="313" t="s">
        <v>419</v>
      </c>
      <c r="BS230" s="313" t="s">
        <v>419</v>
      </c>
      <c r="BT230" s="316" t="s">
        <v>419</v>
      </c>
      <c r="BU230" s="313" t="s">
        <v>419</v>
      </c>
      <c r="BV230" s="313" t="s">
        <v>419</v>
      </c>
      <c r="BW230" s="313" t="s">
        <v>419</v>
      </c>
      <c r="BX230" s="317" t="s">
        <v>419</v>
      </c>
    </row>
    <row r="231" spans="1:76" x14ac:dyDescent="0.25">
      <c r="A231" s="387" t="s">
        <v>375</v>
      </c>
      <c r="B231" s="393">
        <v>56.69</v>
      </c>
      <c r="C231" s="384">
        <v>75.14</v>
      </c>
      <c r="D231" s="384">
        <v>45.81</v>
      </c>
      <c r="E231" s="384">
        <v>59.65</v>
      </c>
      <c r="F231" s="388">
        <v>37.78</v>
      </c>
      <c r="G231" s="384">
        <v>52.88</v>
      </c>
      <c r="H231" s="384">
        <v>52.45</v>
      </c>
      <c r="I231" s="384">
        <v>42.6</v>
      </c>
      <c r="J231" s="384">
        <v>35.659999999999997</v>
      </c>
      <c r="K231" s="384">
        <v>45.85</v>
      </c>
      <c r="L231" s="393">
        <v>155.81</v>
      </c>
      <c r="M231" s="384">
        <v>186.35</v>
      </c>
      <c r="N231" s="384">
        <v>134.52000000000001</v>
      </c>
      <c r="O231" s="384">
        <v>109.86</v>
      </c>
      <c r="P231" s="388">
        <v>153.69</v>
      </c>
      <c r="Q231" s="384">
        <v>62.2</v>
      </c>
      <c r="R231" s="384">
        <v>54.4</v>
      </c>
      <c r="S231" s="384">
        <v>38.4</v>
      </c>
      <c r="T231" s="384">
        <v>55.3</v>
      </c>
      <c r="U231" s="384">
        <v>53.5</v>
      </c>
      <c r="V231" s="393">
        <v>61.6</v>
      </c>
      <c r="W231" s="384">
        <v>88</v>
      </c>
      <c r="X231" s="384">
        <v>76.56</v>
      </c>
      <c r="Y231" s="384">
        <v>94.62</v>
      </c>
      <c r="Z231" s="388">
        <v>68</v>
      </c>
      <c r="AA231" s="313" t="s">
        <v>419</v>
      </c>
      <c r="AB231" s="313" t="s">
        <v>419</v>
      </c>
      <c r="AC231" s="313" t="s">
        <v>419</v>
      </c>
      <c r="AD231" s="313" t="s">
        <v>419</v>
      </c>
      <c r="AE231" s="313" t="s">
        <v>419</v>
      </c>
      <c r="AF231" s="393">
        <v>86.58</v>
      </c>
      <c r="AG231" s="384">
        <v>96.7</v>
      </c>
      <c r="AH231" s="384">
        <v>61.92</v>
      </c>
      <c r="AI231" s="384">
        <v>63.03</v>
      </c>
      <c r="AJ231" s="388">
        <v>89.72</v>
      </c>
      <c r="AK231" s="313" t="s">
        <v>419</v>
      </c>
      <c r="AL231" s="313" t="s">
        <v>419</v>
      </c>
      <c r="AM231" s="313" t="s">
        <v>419</v>
      </c>
      <c r="AN231" s="313" t="s">
        <v>419</v>
      </c>
      <c r="AO231" s="313" t="s">
        <v>419</v>
      </c>
      <c r="AP231" s="393">
        <v>1981.46</v>
      </c>
      <c r="AQ231" s="384">
        <v>2223.0500000000002</v>
      </c>
      <c r="AR231" s="384">
        <v>2160.64</v>
      </c>
      <c r="AS231" s="384">
        <v>1877.32</v>
      </c>
      <c r="AT231" s="388">
        <v>1711.79</v>
      </c>
      <c r="AU231" s="313">
        <v>2097.6</v>
      </c>
      <c r="AV231" s="313">
        <v>2565</v>
      </c>
      <c r="AW231" s="313">
        <v>1181.5999999999999</v>
      </c>
      <c r="AX231" s="313">
        <v>1879</v>
      </c>
      <c r="AY231" s="313">
        <v>2529</v>
      </c>
      <c r="AZ231" s="393" t="s">
        <v>419</v>
      </c>
      <c r="BA231" s="384" t="s">
        <v>419</v>
      </c>
      <c r="BB231" s="384" t="s">
        <v>419</v>
      </c>
      <c r="BC231" s="384" t="s">
        <v>419</v>
      </c>
      <c r="BD231" s="388" t="s">
        <v>419</v>
      </c>
      <c r="BE231" s="313" t="s">
        <v>419</v>
      </c>
      <c r="BF231" s="313" t="s">
        <v>419</v>
      </c>
      <c r="BG231" s="313" t="s">
        <v>419</v>
      </c>
      <c r="BH231" s="313" t="s">
        <v>419</v>
      </c>
      <c r="BI231" s="313" t="s">
        <v>419</v>
      </c>
      <c r="BJ231" s="316" t="s">
        <v>419</v>
      </c>
      <c r="BK231" s="313" t="s">
        <v>419</v>
      </c>
      <c r="BL231" s="313" t="s">
        <v>419</v>
      </c>
      <c r="BM231" s="313" t="s">
        <v>419</v>
      </c>
      <c r="BN231" s="317" t="s">
        <v>419</v>
      </c>
      <c r="BO231" s="313" t="s">
        <v>419</v>
      </c>
      <c r="BP231" s="313" t="s">
        <v>419</v>
      </c>
      <c r="BQ231" s="313" t="s">
        <v>419</v>
      </c>
      <c r="BR231" s="313" t="s">
        <v>419</v>
      </c>
      <c r="BS231" s="313" t="s">
        <v>419</v>
      </c>
      <c r="BT231" s="402" t="s">
        <v>419</v>
      </c>
      <c r="BU231" s="403" t="s">
        <v>419</v>
      </c>
      <c r="BV231" s="403" t="s">
        <v>419</v>
      </c>
      <c r="BW231" s="403" t="s">
        <v>419</v>
      </c>
      <c r="BX231" s="404" t="s">
        <v>419</v>
      </c>
    </row>
    <row r="232" spans="1:76" x14ac:dyDescent="0.25">
      <c r="A232" s="387" t="s">
        <v>376</v>
      </c>
      <c r="B232" s="393">
        <v>40.4</v>
      </c>
      <c r="C232" s="384">
        <v>47.76</v>
      </c>
      <c r="D232" s="384">
        <v>29.29</v>
      </c>
      <c r="E232" s="384">
        <v>43.26</v>
      </c>
      <c r="F232" s="388">
        <v>39.4</v>
      </c>
      <c r="G232" s="384">
        <v>42.5</v>
      </c>
      <c r="H232" s="384">
        <v>20.329999999999998</v>
      </c>
      <c r="I232" s="384">
        <v>18.170000000000002</v>
      </c>
      <c r="J232" s="384">
        <v>24.64</v>
      </c>
      <c r="K232" s="384">
        <v>30.8</v>
      </c>
      <c r="L232" s="393">
        <v>114.01</v>
      </c>
      <c r="M232" s="384">
        <v>89.99</v>
      </c>
      <c r="N232" s="384">
        <v>62.48</v>
      </c>
      <c r="O232" s="384">
        <v>61.46</v>
      </c>
      <c r="P232" s="388">
        <v>96.57</v>
      </c>
      <c r="Q232" s="384">
        <v>41.4</v>
      </c>
      <c r="R232" s="384">
        <v>35.4</v>
      </c>
      <c r="S232" s="384">
        <v>24</v>
      </c>
      <c r="T232" s="384">
        <v>61.7</v>
      </c>
      <c r="U232" s="384">
        <v>60.9</v>
      </c>
      <c r="V232" s="393">
        <v>68.56</v>
      </c>
      <c r="W232" s="384">
        <v>83.29</v>
      </c>
      <c r="X232" s="384">
        <v>41.6</v>
      </c>
      <c r="Y232" s="384">
        <v>73.790000000000006</v>
      </c>
      <c r="Z232" s="388">
        <v>92.81</v>
      </c>
      <c r="AA232" s="384">
        <v>16.399999999999999</v>
      </c>
      <c r="AB232" s="384">
        <v>16.399999999999999</v>
      </c>
      <c r="AC232" s="384">
        <v>10.4</v>
      </c>
      <c r="AD232" s="384">
        <v>15.3</v>
      </c>
      <c r="AE232" s="384">
        <v>15.7</v>
      </c>
      <c r="AF232" s="393">
        <v>69.069999999999993</v>
      </c>
      <c r="AG232" s="384">
        <v>72.2</v>
      </c>
      <c r="AH232" s="384">
        <v>54.68</v>
      </c>
      <c r="AI232" s="384">
        <v>56.24</v>
      </c>
      <c r="AJ232" s="388">
        <v>84.66</v>
      </c>
      <c r="AK232" s="313" t="s">
        <v>419</v>
      </c>
      <c r="AL232" s="313" t="s">
        <v>419</v>
      </c>
      <c r="AM232" s="313" t="s">
        <v>419</v>
      </c>
      <c r="AN232" s="313" t="s">
        <v>419</v>
      </c>
      <c r="AO232" s="313" t="s">
        <v>419</v>
      </c>
      <c r="AP232" s="393">
        <v>1351.13</v>
      </c>
      <c r="AQ232" s="384">
        <v>1619.27</v>
      </c>
      <c r="AR232" s="384">
        <v>1125.17</v>
      </c>
      <c r="AS232" s="384">
        <v>1222.4000000000001</v>
      </c>
      <c r="AT232" s="388">
        <v>1317.68</v>
      </c>
      <c r="AU232" s="384">
        <v>1620.3</v>
      </c>
      <c r="AV232" s="384">
        <v>2239</v>
      </c>
      <c r="AW232" s="384">
        <v>1064</v>
      </c>
      <c r="AX232" s="384">
        <v>1754</v>
      </c>
      <c r="AY232" s="384">
        <v>2260</v>
      </c>
      <c r="AZ232" s="393" t="s">
        <v>419</v>
      </c>
      <c r="BA232" s="384" t="s">
        <v>419</v>
      </c>
      <c r="BB232" s="384" t="s">
        <v>419</v>
      </c>
      <c r="BC232" s="384" t="s">
        <v>419</v>
      </c>
      <c r="BD232" s="388" t="s">
        <v>419</v>
      </c>
      <c r="BE232" s="384">
        <v>653.6</v>
      </c>
      <c r="BF232" s="384">
        <v>1346.28</v>
      </c>
      <c r="BG232" s="384">
        <v>924.31</v>
      </c>
      <c r="BH232" s="384">
        <v>653.6</v>
      </c>
      <c r="BI232" s="384">
        <v>1031</v>
      </c>
      <c r="BJ232" s="316" t="s">
        <v>419</v>
      </c>
      <c r="BK232" s="313" t="s">
        <v>419</v>
      </c>
      <c r="BL232" s="313" t="s">
        <v>419</v>
      </c>
      <c r="BM232" s="313" t="s">
        <v>419</v>
      </c>
      <c r="BN232" s="317" t="s">
        <v>419</v>
      </c>
      <c r="BO232" s="313" t="s">
        <v>419</v>
      </c>
      <c r="BP232" s="313" t="s">
        <v>419</v>
      </c>
      <c r="BQ232" s="313" t="s">
        <v>419</v>
      </c>
      <c r="BR232" s="313" t="s">
        <v>419</v>
      </c>
      <c r="BS232" s="313" t="s">
        <v>419</v>
      </c>
      <c r="BT232" s="402" t="s">
        <v>419</v>
      </c>
      <c r="BU232" s="403" t="s">
        <v>419</v>
      </c>
      <c r="BV232" s="403" t="s">
        <v>419</v>
      </c>
      <c r="BW232" s="403" t="s">
        <v>419</v>
      </c>
      <c r="BX232" s="404" t="s">
        <v>419</v>
      </c>
    </row>
    <row r="233" spans="1:76" x14ac:dyDescent="0.25">
      <c r="A233" s="387" t="s">
        <v>377</v>
      </c>
      <c r="B233" s="393">
        <v>45.05</v>
      </c>
      <c r="C233" s="384">
        <v>54.22</v>
      </c>
      <c r="D233" s="384">
        <v>52.35</v>
      </c>
      <c r="E233" s="384">
        <v>62.94</v>
      </c>
      <c r="F233" s="388">
        <v>44.6</v>
      </c>
      <c r="G233" s="384">
        <v>37.82</v>
      </c>
      <c r="H233" s="384">
        <v>53.38</v>
      </c>
      <c r="I233" s="384">
        <v>48.42</v>
      </c>
      <c r="J233" s="384">
        <v>42.94</v>
      </c>
      <c r="K233" s="384">
        <v>48.58</v>
      </c>
      <c r="L233" s="393">
        <v>131.46</v>
      </c>
      <c r="M233" s="384">
        <v>193.84</v>
      </c>
      <c r="N233" s="384">
        <v>174.96</v>
      </c>
      <c r="O233" s="384">
        <v>162.29</v>
      </c>
      <c r="P233" s="388">
        <v>177.25</v>
      </c>
      <c r="Q233" s="384">
        <v>61.9</v>
      </c>
      <c r="R233" s="384">
        <v>57.4</v>
      </c>
      <c r="S233" s="384">
        <v>38.4</v>
      </c>
      <c r="T233" s="384">
        <v>63.2</v>
      </c>
      <c r="U233" s="384">
        <v>58.8</v>
      </c>
      <c r="V233" s="393">
        <v>77.599999999999994</v>
      </c>
      <c r="W233" s="384">
        <v>74.63</v>
      </c>
      <c r="X233" s="384">
        <v>79.2</v>
      </c>
      <c r="Y233" s="384">
        <v>93.04</v>
      </c>
      <c r="Z233" s="388">
        <v>82.78</v>
      </c>
      <c r="AA233" s="313">
        <v>13.1</v>
      </c>
      <c r="AB233" s="313">
        <v>17</v>
      </c>
      <c r="AC233" s="313">
        <v>12</v>
      </c>
      <c r="AD233" s="313">
        <v>12.2</v>
      </c>
      <c r="AE233" s="313">
        <v>14.7</v>
      </c>
      <c r="AF233" s="393">
        <v>66.7</v>
      </c>
      <c r="AG233" s="384">
        <v>92</v>
      </c>
      <c r="AH233" s="384">
        <v>81.3</v>
      </c>
      <c r="AI233" s="384">
        <v>85.83</v>
      </c>
      <c r="AJ233" s="388">
        <v>100.7</v>
      </c>
      <c r="AK233" s="313" t="s">
        <v>419</v>
      </c>
      <c r="AL233" s="313" t="s">
        <v>419</v>
      </c>
      <c r="AM233" s="313" t="s">
        <v>419</v>
      </c>
      <c r="AN233" s="313" t="s">
        <v>419</v>
      </c>
      <c r="AO233" s="313" t="s">
        <v>419</v>
      </c>
      <c r="AP233" s="393">
        <v>1460</v>
      </c>
      <c r="AQ233" s="384">
        <v>1930</v>
      </c>
      <c r="AR233" s="384">
        <v>2290</v>
      </c>
      <c r="AS233" s="384">
        <v>2692</v>
      </c>
      <c r="AT233" s="388">
        <v>2309</v>
      </c>
      <c r="AU233" s="313" t="s">
        <v>419</v>
      </c>
      <c r="AV233" s="313" t="s">
        <v>419</v>
      </c>
      <c r="AW233" s="313" t="s">
        <v>419</v>
      </c>
      <c r="AX233" s="313" t="s">
        <v>419</v>
      </c>
      <c r="AY233" s="313" t="s">
        <v>419</v>
      </c>
      <c r="AZ233" s="393" t="s">
        <v>419</v>
      </c>
      <c r="BA233" s="384" t="s">
        <v>419</v>
      </c>
      <c r="BB233" s="384" t="s">
        <v>419</v>
      </c>
      <c r="BC233" s="384" t="s">
        <v>419</v>
      </c>
      <c r="BD233" s="388" t="s">
        <v>419</v>
      </c>
      <c r="BE233" s="313" t="s">
        <v>419</v>
      </c>
      <c r="BF233" s="313" t="s">
        <v>419</v>
      </c>
      <c r="BG233" s="313" t="s">
        <v>419</v>
      </c>
      <c r="BH233" s="313" t="s">
        <v>419</v>
      </c>
      <c r="BI233" s="313" t="s">
        <v>419</v>
      </c>
      <c r="BJ233" s="316" t="s">
        <v>419</v>
      </c>
      <c r="BK233" s="313" t="s">
        <v>419</v>
      </c>
      <c r="BL233" s="313" t="s">
        <v>419</v>
      </c>
      <c r="BM233" s="313" t="s">
        <v>419</v>
      </c>
      <c r="BN233" s="317" t="s">
        <v>419</v>
      </c>
      <c r="BO233" s="313" t="s">
        <v>419</v>
      </c>
      <c r="BP233" s="313" t="s">
        <v>419</v>
      </c>
      <c r="BQ233" s="313" t="s">
        <v>419</v>
      </c>
      <c r="BR233" s="313" t="s">
        <v>419</v>
      </c>
      <c r="BS233" s="313" t="s">
        <v>419</v>
      </c>
      <c r="BT233" s="402" t="s">
        <v>419</v>
      </c>
      <c r="BU233" s="403" t="s">
        <v>419</v>
      </c>
      <c r="BV233" s="403" t="s">
        <v>419</v>
      </c>
      <c r="BW233" s="403" t="s">
        <v>419</v>
      </c>
      <c r="BX233" s="404" t="s">
        <v>419</v>
      </c>
    </row>
    <row r="234" spans="1:76" x14ac:dyDescent="0.25">
      <c r="A234" s="387" t="s">
        <v>378</v>
      </c>
      <c r="B234" s="393">
        <v>58.38</v>
      </c>
      <c r="C234" s="384">
        <v>82.7</v>
      </c>
      <c r="D234" s="384">
        <v>69.98</v>
      </c>
      <c r="E234" s="384">
        <v>75.66</v>
      </c>
      <c r="F234" s="388">
        <v>45.34</v>
      </c>
      <c r="G234" s="384">
        <v>45.99</v>
      </c>
      <c r="H234" s="384">
        <v>55.49</v>
      </c>
      <c r="I234" s="384">
        <v>44.8</v>
      </c>
      <c r="J234" s="384">
        <v>49.32</v>
      </c>
      <c r="K234" s="384">
        <v>54.18</v>
      </c>
      <c r="L234" s="393">
        <v>154.44999999999999</v>
      </c>
      <c r="M234" s="384">
        <v>199.48</v>
      </c>
      <c r="N234" s="384">
        <v>149.63999999999999</v>
      </c>
      <c r="O234" s="384">
        <v>173.64</v>
      </c>
      <c r="P234" s="388">
        <v>189.96</v>
      </c>
      <c r="Q234" s="384">
        <v>48.8</v>
      </c>
      <c r="R234" s="384">
        <v>42.3</v>
      </c>
      <c r="S234" s="384">
        <v>38.4</v>
      </c>
      <c r="T234" s="384">
        <v>46.5</v>
      </c>
      <c r="U234" s="384">
        <v>47.3</v>
      </c>
      <c r="V234" s="393">
        <v>91.79</v>
      </c>
      <c r="W234" s="384">
        <v>82.77</v>
      </c>
      <c r="X234" s="384">
        <v>73.599999999999994</v>
      </c>
      <c r="Y234" s="384">
        <v>92.83</v>
      </c>
      <c r="Z234" s="388">
        <v>74.400000000000006</v>
      </c>
      <c r="AA234" s="384">
        <v>13.1</v>
      </c>
      <c r="AB234" s="384">
        <v>17</v>
      </c>
      <c r="AC234" s="384">
        <v>11.2</v>
      </c>
      <c r="AD234" s="384">
        <v>12.2</v>
      </c>
      <c r="AE234" s="384">
        <v>14.7</v>
      </c>
      <c r="AF234" s="393">
        <v>79.099999999999994</v>
      </c>
      <c r="AG234" s="384">
        <v>92.7</v>
      </c>
      <c r="AH234" s="384">
        <v>72.099999999999994</v>
      </c>
      <c r="AI234" s="384">
        <v>90.7</v>
      </c>
      <c r="AJ234" s="388">
        <v>108.5</v>
      </c>
      <c r="AK234" s="313" t="s">
        <v>419</v>
      </c>
      <c r="AL234" s="313" t="s">
        <v>419</v>
      </c>
      <c r="AM234" s="313" t="s">
        <v>419</v>
      </c>
      <c r="AN234" s="313" t="s">
        <v>419</v>
      </c>
      <c r="AO234" s="313" t="s">
        <v>419</v>
      </c>
      <c r="AP234" s="393">
        <v>1518.4</v>
      </c>
      <c r="AQ234" s="384">
        <v>1930</v>
      </c>
      <c r="AR234" s="384">
        <v>2290</v>
      </c>
      <c r="AS234" s="384">
        <v>2692</v>
      </c>
      <c r="AT234" s="388">
        <v>2333</v>
      </c>
      <c r="AU234" s="313" t="s">
        <v>419</v>
      </c>
      <c r="AV234" s="313" t="s">
        <v>419</v>
      </c>
      <c r="AW234" s="313" t="s">
        <v>419</v>
      </c>
      <c r="AX234" s="313" t="s">
        <v>419</v>
      </c>
      <c r="AY234" s="313" t="s">
        <v>419</v>
      </c>
      <c r="AZ234" s="393" t="s">
        <v>419</v>
      </c>
      <c r="BA234" s="384" t="s">
        <v>419</v>
      </c>
      <c r="BB234" s="384" t="s">
        <v>419</v>
      </c>
      <c r="BC234" s="384" t="s">
        <v>419</v>
      </c>
      <c r="BD234" s="388" t="s">
        <v>419</v>
      </c>
      <c r="BE234" s="313" t="s">
        <v>419</v>
      </c>
      <c r="BF234" s="313" t="s">
        <v>419</v>
      </c>
      <c r="BG234" s="313" t="s">
        <v>419</v>
      </c>
      <c r="BH234" s="313" t="s">
        <v>419</v>
      </c>
      <c r="BI234" s="313" t="s">
        <v>419</v>
      </c>
      <c r="BJ234" s="402" t="s">
        <v>419</v>
      </c>
      <c r="BK234" s="403" t="s">
        <v>419</v>
      </c>
      <c r="BL234" s="403" t="s">
        <v>419</v>
      </c>
      <c r="BM234" s="403" t="s">
        <v>419</v>
      </c>
      <c r="BN234" s="404" t="s">
        <v>419</v>
      </c>
      <c r="BO234" s="313" t="s">
        <v>419</v>
      </c>
      <c r="BP234" s="313" t="s">
        <v>419</v>
      </c>
      <c r="BQ234" s="313" t="s">
        <v>419</v>
      </c>
      <c r="BR234" s="313" t="s">
        <v>419</v>
      </c>
      <c r="BS234" s="313" t="s">
        <v>419</v>
      </c>
      <c r="BT234" s="402" t="s">
        <v>419</v>
      </c>
      <c r="BU234" s="403" t="s">
        <v>419</v>
      </c>
      <c r="BV234" s="403" t="s">
        <v>419</v>
      </c>
      <c r="BW234" s="403" t="s">
        <v>419</v>
      </c>
      <c r="BX234" s="404" t="s">
        <v>419</v>
      </c>
    </row>
    <row r="235" spans="1:76" x14ac:dyDescent="0.25">
      <c r="A235" s="387" t="s">
        <v>379</v>
      </c>
      <c r="B235" s="393">
        <v>50.1</v>
      </c>
      <c r="C235" s="384">
        <v>47.2</v>
      </c>
      <c r="D235" s="384">
        <v>25.6</v>
      </c>
      <c r="E235" s="384">
        <v>25.6</v>
      </c>
      <c r="F235" s="388">
        <v>58</v>
      </c>
      <c r="G235" s="384">
        <v>42.5</v>
      </c>
      <c r="H235" s="384">
        <v>23.32</v>
      </c>
      <c r="I235" s="384">
        <v>20.59</v>
      </c>
      <c r="J235" s="384">
        <v>19.95</v>
      </c>
      <c r="K235" s="384">
        <v>23.54</v>
      </c>
      <c r="L235" s="393">
        <v>153.80000000000001</v>
      </c>
      <c r="M235" s="384">
        <v>182.6</v>
      </c>
      <c r="N235" s="384">
        <v>183</v>
      </c>
      <c r="O235" s="384">
        <v>166.8</v>
      </c>
      <c r="P235" s="388">
        <v>184.7</v>
      </c>
      <c r="Q235" s="384">
        <v>35.9</v>
      </c>
      <c r="R235" s="384">
        <v>27.2</v>
      </c>
      <c r="S235" s="384">
        <v>27.2</v>
      </c>
      <c r="T235" s="384">
        <v>38.4</v>
      </c>
      <c r="U235" s="384">
        <v>50.4</v>
      </c>
      <c r="V235" s="393">
        <v>51.6</v>
      </c>
      <c r="W235" s="384">
        <v>45.2</v>
      </c>
      <c r="X235" s="384">
        <v>32</v>
      </c>
      <c r="Y235" s="384">
        <v>57.8</v>
      </c>
      <c r="Z235" s="388">
        <v>55.2</v>
      </c>
      <c r="AA235" s="313" t="s">
        <v>419</v>
      </c>
      <c r="AB235" s="313" t="s">
        <v>419</v>
      </c>
      <c r="AC235" s="313" t="s">
        <v>419</v>
      </c>
      <c r="AD235" s="313" t="s">
        <v>419</v>
      </c>
      <c r="AE235" s="313" t="s">
        <v>419</v>
      </c>
      <c r="AF235" s="393">
        <v>66.599999999999994</v>
      </c>
      <c r="AG235" s="384">
        <v>31.67</v>
      </c>
      <c r="AH235" s="384">
        <v>24.5</v>
      </c>
      <c r="AI235" s="384">
        <v>31.37</v>
      </c>
      <c r="AJ235" s="388">
        <v>49.71</v>
      </c>
      <c r="AK235" s="313" t="s">
        <v>419</v>
      </c>
      <c r="AL235" s="313" t="s">
        <v>419</v>
      </c>
      <c r="AM235" s="313" t="s">
        <v>419</v>
      </c>
      <c r="AN235" s="313" t="s">
        <v>419</v>
      </c>
      <c r="AO235" s="313" t="s">
        <v>419</v>
      </c>
      <c r="AP235" s="393">
        <v>1342.5</v>
      </c>
      <c r="AQ235" s="384">
        <v>1270.73</v>
      </c>
      <c r="AR235" s="384">
        <v>1659.16</v>
      </c>
      <c r="AS235" s="384">
        <v>1274.0899999999999</v>
      </c>
      <c r="AT235" s="388">
        <v>1496.52</v>
      </c>
      <c r="AU235" s="384" t="s">
        <v>419</v>
      </c>
      <c r="AV235" s="384" t="s">
        <v>419</v>
      </c>
      <c r="AW235" s="384" t="s">
        <v>419</v>
      </c>
      <c r="AX235" s="384" t="s">
        <v>419</v>
      </c>
      <c r="AY235" s="384" t="s">
        <v>419</v>
      </c>
      <c r="AZ235" s="393" t="s">
        <v>419</v>
      </c>
      <c r="BA235" s="384" t="s">
        <v>419</v>
      </c>
      <c r="BB235" s="384" t="s">
        <v>419</v>
      </c>
      <c r="BC235" s="384" t="s">
        <v>419</v>
      </c>
      <c r="BD235" s="388" t="s">
        <v>419</v>
      </c>
      <c r="BE235" s="313" t="s">
        <v>419</v>
      </c>
      <c r="BF235" s="313" t="s">
        <v>419</v>
      </c>
      <c r="BG235" s="313" t="s">
        <v>419</v>
      </c>
      <c r="BH235" s="313" t="s">
        <v>419</v>
      </c>
      <c r="BI235" s="313" t="s">
        <v>419</v>
      </c>
      <c r="BJ235" s="402" t="s">
        <v>419</v>
      </c>
      <c r="BK235" s="403" t="s">
        <v>419</v>
      </c>
      <c r="BL235" s="403" t="s">
        <v>419</v>
      </c>
      <c r="BM235" s="403" t="s">
        <v>419</v>
      </c>
      <c r="BN235" s="404" t="s">
        <v>419</v>
      </c>
      <c r="BO235" s="313" t="s">
        <v>419</v>
      </c>
      <c r="BP235" s="313" t="s">
        <v>419</v>
      </c>
      <c r="BQ235" s="313" t="s">
        <v>419</v>
      </c>
      <c r="BR235" s="313" t="s">
        <v>419</v>
      </c>
      <c r="BS235" s="313" t="s">
        <v>419</v>
      </c>
      <c r="BT235" s="402" t="s">
        <v>419</v>
      </c>
      <c r="BU235" s="403" t="s">
        <v>419</v>
      </c>
      <c r="BV235" s="403" t="s">
        <v>419</v>
      </c>
      <c r="BW235" s="403" t="s">
        <v>419</v>
      </c>
      <c r="BX235" s="404" t="s">
        <v>419</v>
      </c>
    </row>
    <row r="236" spans="1:76" x14ac:dyDescent="0.25">
      <c r="A236" s="387" t="s">
        <v>380</v>
      </c>
      <c r="B236" s="393">
        <v>43.2</v>
      </c>
      <c r="C236" s="384">
        <v>60.5</v>
      </c>
      <c r="D236" s="384">
        <v>44</v>
      </c>
      <c r="E236" s="384">
        <v>58.9</v>
      </c>
      <c r="F236" s="388">
        <v>44</v>
      </c>
      <c r="G236" s="384">
        <v>51.67</v>
      </c>
      <c r="H236" s="384">
        <v>49.12</v>
      </c>
      <c r="I236" s="384">
        <v>58.97</v>
      </c>
      <c r="J236" s="384">
        <v>42.13</v>
      </c>
      <c r="K236" s="384">
        <v>45.56</v>
      </c>
      <c r="L236" s="393">
        <v>182.29</v>
      </c>
      <c r="M236" s="384">
        <v>180.55</v>
      </c>
      <c r="N236" s="384">
        <v>190.72</v>
      </c>
      <c r="O236" s="384">
        <v>136.25</v>
      </c>
      <c r="P236" s="388">
        <v>157.72</v>
      </c>
      <c r="Q236" s="384">
        <v>48.8</v>
      </c>
      <c r="R236" s="384">
        <v>42.3</v>
      </c>
      <c r="S236" s="384">
        <v>26.4</v>
      </c>
      <c r="T236" s="384">
        <v>46.5</v>
      </c>
      <c r="U236" s="384">
        <v>47.3</v>
      </c>
      <c r="V236" s="393">
        <v>58.8</v>
      </c>
      <c r="W236" s="384">
        <v>63.75</v>
      </c>
      <c r="X236" s="384">
        <v>74.78</v>
      </c>
      <c r="Y236" s="384">
        <v>70</v>
      </c>
      <c r="Z236" s="388">
        <v>49.6</v>
      </c>
      <c r="AA236" s="313" t="s">
        <v>419</v>
      </c>
      <c r="AB236" s="313" t="s">
        <v>419</v>
      </c>
      <c r="AC236" s="313" t="s">
        <v>419</v>
      </c>
      <c r="AD236" s="313" t="s">
        <v>419</v>
      </c>
      <c r="AE236" s="313" t="s">
        <v>419</v>
      </c>
      <c r="AF236" s="393">
        <v>79.25</v>
      </c>
      <c r="AG236" s="384">
        <v>88.5</v>
      </c>
      <c r="AH236" s="384">
        <v>67.3</v>
      </c>
      <c r="AI236" s="384">
        <v>80.87</v>
      </c>
      <c r="AJ236" s="388">
        <v>92.33</v>
      </c>
      <c r="AK236" s="313" t="s">
        <v>419</v>
      </c>
      <c r="AL236" s="313" t="s">
        <v>419</v>
      </c>
      <c r="AM236" s="313" t="s">
        <v>419</v>
      </c>
      <c r="AN236" s="313" t="s">
        <v>419</v>
      </c>
      <c r="AO236" s="313" t="s">
        <v>419</v>
      </c>
      <c r="AP236" s="316" t="s">
        <v>419</v>
      </c>
      <c r="AQ236" s="313" t="s">
        <v>419</v>
      </c>
      <c r="AR236" s="313" t="s">
        <v>419</v>
      </c>
      <c r="AS236" s="313" t="s">
        <v>419</v>
      </c>
      <c r="AT236" s="317" t="s">
        <v>419</v>
      </c>
      <c r="AU236" s="313" t="s">
        <v>419</v>
      </c>
      <c r="AV236" s="313" t="s">
        <v>419</v>
      </c>
      <c r="AW236" s="313" t="s">
        <v>419</v>
      </c>
      <c r="AX236" s="313" t="s">
        <v>419</v>
      </c>
      <c r="AY236" s="313" t="s">
        <v>419</v>
      </c>
      <c r="AZ236" s="393" t="s">
        <v>419</v>
      </c>
      <c r="BA236" s="384" t="s">
        <v>419</v>
      </c>
      <c r="BB236" s="384" t="s">
        <v>419</v>
      </c>
      <c r="BC236" s="384" t="s">
        <v>419</v>
      </c>
      <c r="BD236" s="388" t="s">
        <v>419</v>
      </c>
      <c r="BE236" s="313" t="s">
        <v>419</v>
      </c>
      <c r="BF236" s="313" t="s">
        <v>419</v>
      </c>
      <c r="BG236" s="313" t="s">
        <v>419</v>
      </c>
      <c r="BH236" s="313" t="s">
        <v>419</v>
      </c>
      <c r="BI236" s="313" t="s">
        <v>419</v>
      </c>
      <c r="BJ236" s="402" t="s">
        <v>419</v>
      </c>
      <c r="BK236" s="403" t="s">
        <v>419</v>
      </c>
      <c r="BL236" s="403" t="s">
        <v>419</v>
      </c>
      <c r="BM236" s="403" t="s">
        <v>419</v>
      </c>
      <c r="BN236" s="404" t="s">
        <v>419</v>
      </c>
      <c r="BO236" s="313" t="s">
        <v>419</v>
      </c>
      <c r="BP236" s="313" t="s">
        <v>419</v>
      </c>
      <c r="BQ236" s="313" t="s">
        <v>419</v>
      </c>
      <c r="BR236" s="313" t="s">
        <v>419</v>
      </c>
      <c r="BS236" s="313" t="s">
        <v>419</v>
      </c>
      <c r="BT236" s="402" t="s">
        <v>419</v>
      </c>
      <c r="BU236" s="403" t="s">
        <v>419</v>
      </c>
      <c r="BV236" s="403" t="s">
        <v>419</v>
      </c>
      <c r="BW236" s="403" t="s">
        <v>419</v>
      </c>
      <c r="BX236" s="404" t="s">
        <v>419</v>
      </c>
    </row>
    <row r="237" spans="1:76" x14ac:dyDescent="0.25">
      <c r="A237" s="387" t="s">
        <v>381</v>
      </c>
      <c r="B237" s="393">
        <v>59.86</v>
      </c>
      <c r="C237" s="384">
        <v>64.7</v>
      </c>
      <c r="D237" s="384">
        <v>37.82</v>
      </c>
      <c r="E237" s="384">
        <v>66.930000000000007</v>
      </c>
      <c r="F237" s="388">
        <v>41.09</v>
      </c>
      <c r="G237" s="384">
        <v>41.74</v>
      </c>
      <c r="H237" s="384">
        <v>39.270000000000003</v>
      </c>
      <c r="I237" s="384">
        <v>28.58</v>
      </c>
      <c r="J237" s="384">
        <v>29.24</v>
      </c>
      <c r="K237" s="384">
        <v>33.31</v>
      </c>
      <c r="L237" s="393">
        <v>131.19999999999999</v>
      </c>
      <c r="M237" s="384">
        <v>125.35</v>
      </c>
      <c r="N237" s="384">
        <v>82.23</v>
      </c>
      <c r="O237" s="384">
        <v>91.78</v>
      </c>
      <c r="P237" s="388">
        <v>119.31</v>
      </c>
      <c r="Q237" s="384">
        <v>41.4</v>
      </c>
      <c r="R237" s="384">
        <v>39.6</v>
      </c>
      <c r="S237" s="384">
        <v>28</v>
      </c>
      <c r="T237" s="384">
        <v>43</v>
      </c>
      <c r="U237" s="384">
        <v>39.4</v>
      </c>
      <c r="V237" s="393">
        <v>58.4</v>
      </c>
      <c r="W237" s="384">
        <v>89.47</v>
      </c>
      <c r="X237" s="384">
        <v>61.6</v>
      </c>
      <c r="Y237" s="384">
        <v>84.66</v>
      </c>
      <c r="Z237" s="388">
        <v>61.6</v>
      </c>
      <c r="AA237" s="313">
        <v>16.2</v>
      </c>
      <c r="AB237" s="313">
        <v>16.5</v>
      </c>
      <c r="AC237" s="313">
        <v>10.4</v>
      </c>
      <c r="AD237" s="313">
        <v>15.1</v>
      </c>
      <c r="AE237" s="313">
        <v>15.7</v>
      </c>
      <c r="AF237" s="393">
        <v>87.38</v>
      </c>
      <c r="AG237" s="384">
        <v>97.69</v>
      </c>
      <c r="AH237" s="384">
        <v>72.260000000000005</v>
      </c>
      <c r="AI237" s="384">
        <v>89.67</v>
      </c>
      <c r="AJ237" s="388">
        <v>92.69</v>
      </c>
      <c r="AK237" s="313">
        <v>2035</v>
      </c>
      <c r="AL237" s="313">
        <v>1721</v>
      </c>
      <c r="AM237" s="313">
        <v>1455</v>
      </c>
      <c r="AN237" s="313">
        <v>2148.4499999999998</v>
      </c>
      <c r="AO237" s="313">
        <v>2213.44</v>
      </c>
      <c r="AP237" s="393">
        <v>1974.16</v>
      </c>
      <c r="AQ237" s="384">
        <v>2292.73</v>
      </c>
      <c r="AR237" s="384">
        <v>1926.69</v>
      </c>
      <c r="AS237" s="384">
        <v>1865.78</v>
      </c>
      <c r="AT237" s="388">
        <v>1639.14</v>
      </c>
      <c r="AU237" s="384">
        <v>1661.6</v>
      </c>
      <c r="AV237" s="384">
        <v>2279</v>
      </c>
      <c r="AW237" s="384">
        <v>1600</v>
      </c>
      <c r="AX237" s="384">
        <v>1898</v>
      </c>
      <c r="AY237" s="384">
        <v>2595</v>
      </c>
      <c r="AZ237" s="393" t="s">
        <v>419</v>
      </c>
      <c r="BA237" s="384" t="s">
        <v>419</v>
      </c>
      <c r="BB237" s="384" t="s">
        <v>419</v>
      </c>
      <c r="BC237" s="384" t="s">
        <v>419</v>
      </c>
      <c r="BD237" s="388" t="s">
        <v>419</v>
      </c>
      <c r="BE237" s="313" t="s">
        <v>419</v>
      </c>
      <c r="BF237" s="313" t="s">
        <v>419</v>
      </c>
      <c r="BG237" s="313" t="s">
        <v>419</v>
      </c>
      <c r="BH237" s="313" t="s">
        <v>419</v>
      </c>
      <c r="BI237" s="313" t="s">
        <v>419</v>
      </c>
      <c r="BJ237" s="402" t="s">
        <v>419</v>
      </c>
      <c r="BK237" s="403" t="s">
        <v>419</v>
      </c>
      <c r="BL237" s="403" t="s">
        <v>419</v>
      </c>
      <c r="BM237" s="403" t="s">
        <v>419</v>
      </c>
      <c r="BN237" s="404" t="s">
        <v>419</v>
      </c>
      <c r="BO237" s="384">
        <v>1661.6</v>
      </c>
      <c r="BP237" s="384">
        <v>2279</v>
      </c>
      <c r="BQ237" s="384">
        <v>1088</v>
      </c>
      <c r="BR237" s="384">
        <v>1898</v>
      </c>
      <c r="BS237" s="384">
        <v>2595</v>
      </c>
      <c r="BT237" s="409">
        <v>1661.6</v>
      </c>
      <c r="BU237" s="410">
        <v>2279</v>
      </c>
      <c r="BV237" s="410">
        <v>1360</v>
      </c>
      <c r="BW237" s="410">
        <v>1898</v>
      </c>
      <c r="BX237" s="411">
        <v>2595</v>
      </c>
    </row>
    <row r="238" spans="1:76" x14ac:dyDescent="0.25">
      <c r="A238" s="387" t="s">
        <v>382</v>
      </c>
      <c r="B238" s="393">
        <v>53.77</v>
      </c>
      <c r="C238" s="384">
        <v>56.7</v>
      </c>
      <c r="D238" s="384">
        <v>49.84</v>
      </c>
      <c r="E238" s="384">
        <v>52.14</v>
      </c>
      <c r="F238" s="388">
        <v>57.55</v>
      </c>
      <c r="G238" s="384">
        <v>42.97</v>
      </c>
      <c r="H238" s="384">
        <v>46.16</v>
      </c>
      <c r="I238" s="384">
        <v>45.72</v>
      </c>
      <c r="J238" s="384">
        <v>46.47</v>
      </c>
      <c r="K238" s="384">
        <v>49.36</v>
      </c>
      <c r="L238" s="393">
        <v>190.84</v>
      </c>
      <c r="M238" s="384">
        <v>192.41</v>
      </c>
      <c r="N238" s="384">
        <v>171.25</v>
      </c>
      <c r="O238" s="384">
        <v>175.81</v>
      </c>
      <c r="P238" s="388">
        <v>187.14</v>
      </c>
      <c r="Q238" s="384">
        <v>53.2</v>
      </c>
      <c r="R238" s="384">
        <v>72.5</v>
      </c>
      <c r="S238" s="384">
        <v>59.9</v>
      </c>
      <c r="T238" s="384">
        <v>77.2</v>
      </c>
      <c r="U238" s="384">
        <v>83.6</v>
      </c>
      <c r="V238" s="393">
        <v>66.209999999999994</v>
      </c>
      <c r="W238" s="384">
        <v>84.07</v>
      </c>
      <c r="X238" s="384">
        <v>72.8</v>
      </c>
      <c r="Y238" s="384">
        <v>78.16</v>
      </c>
      <c r="Z238" s="388">
        <v>76.81</v>
      </c>
      <c r="AA238" s="313" t="s">
        <v>419</v>
      </c>
      <c r="AB238" s="313" t="s">
        <v>419</v>
      </c>
      <c r="AC238" s="313" t="s">
        <v>419</v>
      </c>
      <c r="AD238" s="313" t="s">
        <v>419</v>
      </c>
      <c r="AE238" s="313" t="s">
        <v>419</v>
      </c>
      <c r="AF238" s="393">
        <v>79</v>
      </c>
      <c r="AG238" s="384">
        <v>90</v>
      </c>
      <c r="AH238" s="384">
        <v>48.2</v>
      </c>
      <c r="AI238" s="384">
        <v>76.150000000000006</v>
      </c>
      <c r="AJ238" s="388">
        <v>92.35</v>
      </c>
      <c r="AK238" s="313">
        <v>2035</v>
      </c>
      <c r="AL238" s="313">
        <v>1721</v>
      </c>
      <c r="AM238" s="313">
        <v>1455</v>
      </c>
      <c r="AN238" s="313">
        <v>2148.4499999999998</v>
      </c>
      <c r="AO238" s="313">
        <v>2213.44</v>
      </c>
      <c r="AP238" s="393">
        <v>1346</v>
      </c>
      <c r="AQ238" s="384">
        <v>2133</v>
      </c>
      <c r="AR238" s="384">
        <v>1916</v>
      </c>
      <c r="AS238" s="384">
        <v>2538</v>
      </c>
      <c r="AT238" s="388">
        <v>2422</v>
      </c>
      <c r="AU238" s="313" t="s">
        <v>419</v>
      </c>
      <c r="AV238" s="313" t="s">
        <v>419</v>
      </c>
      <c r="AW238" s="313" t="s">
        <v>419</v>
      </c>
      <c r="AX238" s="313" t="s">
        <v>419</v>
      </c>
      <c r="AY238" s="313" t="s">
        <v>419</v>
      </c>
      <c r="AZ238" s="393" t="s">
        <v>419</v>
      </c>
      <c r="BA238" s="384" t="s">
        <v>419</v>
      </c>
      <c r="BB238" s="384" t="s">
        <v>419</v>
      </c>
      <c r="BC238" s="384" t="s">
        <v>419</v>
      </c>
      <c r="BD238" s="388" t="s">
        <v>419</v>
      </c>
      <c r="BE238" s="313" t="s">
        <v>419</v>
      </c>
      <c r="BF238" s="313" t="s">
        <v>419</v>
      </c>
      <c r="BG238" s="313" t="s">
        <v>419</v>
      </c>
      <c r="BH238" s="313" t="s">
        <v>419</v>
      </c>
      <c r="BI238" s="313" t="s">
        <v>419</v>
      </c>
      <c r="BJ238" s="402" t="s">
        <v>419</v>
      </c>
      <c r="BK238" s="403" t="s">
        <v>419</v>
      </c>
      <c r="BL238" s="403" t="s">
        <v>419</v>
      </c>
      <c r="BM238" s="403" t="s">
        <v>419</v>
      </c>
      <c r="BN238" s="404" t="s">
        <v>419</v>
      </c>
      <c r="BO238" s="313" t="s">
        <v>419</v>
      </c>
      <c r="BP238" s="313" t="s">
        <v>419</v>
      </c>
      <c r="BQ238" s="313" t="s">
        <v>419</v>
      </c>
      <c r="BR238" s="313" t="s">
        <v>419</v>
      </c>
      <c r="BS238" s="313" t="s">
        <v>419</v>
      </c>
      <c r="BT238" s="409" t="s">
        <v>419</v>
      </c>
      <c r="BU238" s="410" t="s">
        <v>419</v>
      </c>
      <c r="BV238" s="410" t="s">
        <v>419</v>
      </c>
      <c r="BW238" s="410" t="s">
        <v>419</v>
      </c>
      <c r="BX238" s="411" t="s">
        <v>419</v>
      </c>
    </row>
    <row r="239" spans="1:76" x14ac:dyDescent="0.25">
      <c r="A239" s="387" t="s">
        <v>383</v>
      </c>
      <c r="B239" s="393">
        <v>42.4</v>
      </c>
      <c r="C239" s="384">
        <v>72.89</v>
      </c>
      <c r="D239" s="384">
        <v>44.17</v>
      </c>
      <c r="E239" s="384">
        <v>62.4</v>
      </c>
      <c r="F239" s="388">
        <v>44</v>
      </c>
      <c r="G239" s="384">
        <v>52.23</v>
      </c>
      <c r="H239" s="384">
        <v>49.18</v>
      </c>
      <c r="I239" s="384">
        <v>40.869999999999997</v>
      </c>
      <c r="J239" s="384">
        <v>39.22</v>
      </c>
      <c r="K239" s="384">
        <v>47.33</v>
      </c>
      <c r="L239" s="393">
        <v>156.28</v>
      </c>
      <c r="M239" s="384">
        <v>189.13</v>
      </c>
      <c r="N239" s="384">
        <v>142.38999999999999</v>
      </c>
      <c r="O239" s="384">
        <v>134.4</v>
      </c>
      <c r="P239" s="388">
        <v>157.78</v>
      </c>
      <c r="Q239" s="384">
        <v>48.8</v>
      </c>
      <c r="R239" s="384">
        <v>42.3</v>
      </c>
      <c r="S239" s="384">
        <v>40</v>
      </c>
      <c r="T239" s="384">
        <v>46.5</v>
      </c>
      <c r="U239" s="384">
        <v>47.3</v>
      </c>
      <c r="V239" s="393">
        <v>66.400000000000006</v>
      </c>
      <c r="W239" s="384">
        <v>86.02</v>
      </c>
      <c r="X239" s="384">
        <v>71.2</v>
      </c>
      <c r="Y239" s="384">
        <v>71.2</v>
      </c>
      <c r="Z239" s="388">
        <v>71.2</v>
      </c>
      <c r="AA239" s="313">
        <v>13.1</v>
      </c>
      <c r="AB239" s="313">
        <v>17</v>
      </c>
      <c r="AC239" s="313">
        <v>11.2</v>
      </c>
      <c r="AD239" s="313">
        <v>12.5</v>
      </c>
      <c r="AE239" s="313">
        <v>15.3</v>
      </c>
      <c r="AF239" s="393">
        <v>80.7</v>
      </c>
      <c r="AG239" s="384">
        <v>92.8</v>
      </c>
      <c r="AH239" s="384">
        <v>72.7</v>
      </c>
      <c r="AI239" s="384">
        <v>86.7</v>
      </c>
      <c r="AJ239" s="388">
        <v>95.6</v>
      </c>
      <c r="AK239" s="384">
        <v>2035</v>
      </c>
      <c r="AL239" s="384">
        <v>1721</v>
      </c>
      <c r="AM239" s="384">
        <v>1455</v>
      </c>
      <c r="AN239" s="384">
        <v>2148.4499999999998</v>
      </c>
      <c r="AO239" s="384">
        <v>2213.44</v>
      </c>
      <c r="AP239" s="316" t="s">
        <v>419</v>
      </c>
      <c r="AQ239" s="313" t="s">
        <v>419</v>
      </c>
      <c r="AR239" s="313" t="s">
        <v>419</v>
      </c>
      <c r="AS239" s="313" t="s">
        <v>419</v>
      </c>
      <c r="AT239" s="317" t="s">
        <v>419</v>
      </c>
      <c r="AU239" s="313" t="s">
        <v>419</v>
      </c>
      <c r="AV239" s="313" t="s">
        <v>419</v>
      </c>
      <c r="AW239" s="313" t="s">
        <v>419</v>
      </c>
      <c r="AX239" s="313" t="s">
        <v>419</v>
      </c>
      <c r="AY239" s="313" t="s">
        <v>419</v>
      </c>
      <c r="AZ239" s="393" t="s">
        <v>419</v>
      </c>
      <c r="BA239" s="384" t="s">
        <v>419</v>
      </c>
      <c r="BB239" s="384" t="s">
        <v>419</v>
      </c>
      <c r="BC239" s="384" t="s">
        <v>419</v>
      </c>
      <c r="BD239" s="388" t="s">
        <v>419</v>
      </c>
      <c r="BE239" s="313" t="s">
        <v>419</v>
      </c>
      <c r="BF239" s="313" t="s">
        <v>419</v>
      </c>
      <c r="BG239" s="313" t="s">
        <v>419</v>
      </c>
      <c r="BH239" s="313" t="s">
        <v>419</v>
      </c>
      <c r="BI239" s="313" t="s">
        <v>419</v>
      </c>
      <c r="BJ239" s="402" t="s">
        <v>419</v>
      </c>
      <c r="BK239" s="403" t="s">
        <v>419</v>
      </c>
      <c r="BL239" s="403" t="s">
        <v>419</v>
      </c>
      <c r="BM239" s="403" t="s">
        <v>419</v>
      </c>
      <c r="BN239" s="404" t="s">
        <v>419</v>
      </c>
      <c r="BO239" s="313" t="s">
        <v>419</v>
      </c>
      <c r="BP239" s="313" t="s">
        <v>419</v>
      </c>
      <c r="BQ239" s="313" t="s">
        <v>419</v>
      </c>
      <c r="BR239" s="313" t="s">
        <v>419</v>
      </c>
      <c r="BS239" s="313" t="s">
        <v>419</v>
      </c>
      <c r="BT239" s="409" t="s">
        <v>419</v>
      </c>
      <c r="BU239" s="410" t="s">
        <v>419</v>
      </c>
      <c r="BV239" s="410" t="s">
        <v>419</v>
      </c>
      <c r="BW239" s="410" t="s">
        <v>419</v>
      </c>
      <c r="BX239" s="411" t="s">
        <v>419</v>
      </c>
    </row>
    <row r="240" spans="1:76" x14ac:dyDescent="0.25">
      <c r="A240" s="387" t="s">
        <v>384</v>
      </c>
      <c r="B240" s="393">
        <v>46.16</v>
      </c>
      <c r="C240" s="384">
        <v>55.18</v>
      </c>
      <c r="D240" s="384">
        <v>38.32</v>
      </c>
      <c r="E240" s="384">
        <v>48.64</v>
      </c>
      <c r="F240" s="388">
        <v>54.92</v>
      </c>
      <c r="G240" s="384">
        <v>43.34</v>
      </c>
      <c r="H240" s="384">
        <v>33.450000000000003</v>
      </c>
      <c r="I240" s="384">
        <v>28.56</v>
      </c>
      <c r="J240" s="384">
        <v>35.58</v>
      </c>
      <c r="K240" s="384">
        <v>45.48</v>
      </c>
      <c r="L240" s="393">
        <v>165.14</v>
      </c>
      <c r="M240" s="384">
        <v>132.79</v>
      </c>
      <c r="N240" s="384">
        <v>100.68</v>
      </c>
      <c r="O240" s="384">
        <v>140.38</v>
      </c>
      <c r="P240" s="388">
        <v>173.84</v>
      </c>
      <c r="Q240" s="384">
        <v>74.37</v>
      </c>
      <c r="R240" s="384">
        <v>42.4</v>
      </c>
      <c r="S240" s="384">
        <v>43.2</v>
      </c>
      <c r="T240" s="384">
        <v>72.2</v>
      </c>
      <c r="U240" s="384">
        <v>69</v>
      </c>
      <c r="V240" s="393">
        <v>102.87</v>
      </c>
      <c r="W240" s="384">
        <v>84.42</v>
      </c>
      <c r="X240" s="384">
        <v>61.6</v>
      </c>
      <c r="Y240" s="384">
        <v>85.87</v>
      </c>
      <c r="Z240" s="388">
        <v>75.09</v>
      </c>
      <c r="AA240" s="384">
        <v>11.3</v>
      </c>
      <c r="AB240" s="384">
        <v>16.3</v>
      </c>
      <c r="AC240" s="384">
        <v>8</v>
      </c>
      <c r="AD240" s="384">
        <v>11.9</v>
      </c>
      <c r="AE240" s="384">
        <v>14.4</v>
      </c>
      <c r="AF240" s="393">
        <v>65</v>
      </c>
      <c r="AG240" s="384">
        <v>59.7</v>
      </c>
      <c r="AH240" s="384">
        <v>39.799999999999997</v>
      </c>
      <c r="AI240" s="384">
        <v>37.200000000000003</v>
      </c>
      <c r="AJ240" s="388">
        <v>53.5</v>
      </c>
      <c r="AK240" s="384">
        <v>2035</v>
      </c>
      <c r="AL240" s="384">
        <v>1721</v>
      </c>
      <c r="AM240" s="384">
        <v>1455</v>
      </c>
      <c r="AN240" s="384">
        <v>2148.4499999999998</v>
      </c>
      <c r="AO240" s="384">
        <v>2213.44</v>
      </c>
      <c r="AP240" s="393">
        <v>1490.04</v>
      </c>
      <c r="AQ240" s="384">
        <v>2035.27</v>
      </c>
      <c r="AR240" s="384">
        <v>2239.88</v>
      </c>
      <c r="AS240" s="384">
        <v>2470.41</v>
      </c>
      <c r="AT240" s="388">
        <v>1933.12</v>
      </c>
      <c r="AU240" s="384">
        <v>3172.13</v>
      </c>
      <c r="AV240" s="384">
        <v>2003</v>
      </c>
      <c r="AW240" s="384">
        <v>1320</v>
      </c>
      <c r="AX240" s="384">
        <v>1645</v>
      </c>
      <c r="AY240" s="384">
        <v>2419</v>
      </c>
      <c r="AZ240" s="393" t="s">
        <v>419</v>
      </c>
      <c r="BA240" s="384" t="s">
        <v>419</v>
      </c>
      <c r="BB240" s="384" t="s">
        <v>419</v>
      </c>
      <c r="BC240" s="384" t="s">
        <v>419</v>
      </c>
      <c r="BD240" s="388" t="s">
        <v>419</v>
      </c>
      <c r="BE240" s="313" t="s">
        <v>419</v>
      </c>
      <c r="BF240" s="313" t="s">
        <v>419</v>
      </c>
      <c r="BG240" s="313" t="s">
        <v>419</v>
      </c>
      <c r="BH240" s="313" t="s">
        <v>419</v>
      </c>
      <c r="BI240" s="313" t="s">
        <v>419</v>
      </c>
      <c r="BJ240" s="402" t="s">
        <v>419</v>
      </c>
      <c r="BK240" s="403" t="s">
        <v>419</v>
      </c>
      <c r="BL240" s="403" t="s">
        <v>419</v>
      </c>
      <c r="BM240" s="403" t="s">
        <v>419</v>
      </c>
      <c r="BN240" s="404" t="s">
        <v>419</v>
      </c>
      <c r="BO240" s="313" t="s">
        <v>419</v>
      </c>
      <c r="BP240" s="313" t="s">
        <v>419</v>
      </c>
      <c r="BQ240" s="313" t="s">
        <v>419</v>
      </c>
      <c r="BR240" s="313" t="s">
        <v>419</v>
      </c>
      <c r="BS240" s="313" t="s">
        <v>419</v>
      </c>
      <c r="BT240" s="409" t="s">
        <v>419</v>
      </c>
      <c r="BU240" s="410" t="s">
        <v>419</v>
      </c>
      <c r="BV240" s="410" t="s">
        <v>419</v>
      </c>
      <c r="BW240" s="410" t="s">
        <v>419</v>
      </c>
      <c r="BX240" s="411" t="s">
        <v>419</v>
      </c>
    </row>
    <row r="241" spans="1:76" x14ac:dyDescent="0.25">
      <c r="A241" s="387" t="s">
        <v>385</v>
      </c>
      <c r="B241" s="393">
        <v>40.11</v>
      </c>
      <c r="C241" s="384">
        <v>35.72</v>
      </c>
      <c r="D241" s="384">
        <v>29.22</v>
      </c>
      <c r="E241" s="384">
        <v>24.3</v>
      </c>
      <c r="F241" s="388">
        <v>47.94</v>
      </c>
      <c r="G241" s="384">
        <v>21.25</v>
      </c>
      <c r="H241" s="384">
        <v>23.32</v>
      </c>
      <c r="I241" s="384">
        <v>17.600000000000001</v>
      </c>
      <c r="J241" s="384">
        <v>17.600000000000001</v>
      </c>
      <c r="K241" s="384">
        <v>23.54</v>
      </c>
      <c r="L241" s="393">
        <v>69.489999999999995</v>
      </c>
      <c r="M241" s="384">
        <v>63.63</v>
      </c>
      <c r="N241" s="384">
        <v>42.96</v>
      </c>
      <c r="O241" s="384">
        <v>40.82</v>
      </c>
      <c r="P241" s="388">
        <v>72.52</v>
      </c>
      <c r="Q241" s="384">
        <v>48</v>
      </c>
      <c r="R241" s="384">
        <v>37.9</v>
      </c>
      <c r="S241" s="384">
        <v>21.6</v>
      </c>
      <c r="T241" s="384">
        <v>38.299999999999997</v>
      </c>
      <c r="U241" s="384">
        <v>42.2</v>
      </c>
      <c r="V241" s="393">
        <v>55.58</v>
      </c>
      <c r="W241" s="384">
        <v>41.05</v>
      </c>
      <c r="X241" s="384">
        <v>20.8</v>
      </c>
      <c r="Y241" s="384">
        <v>22.78</v>
      </c>
      <c r="Z241" s="388">
        <v>55</v>
      </c>
      <c r="AA241" s="313" t="s">
        <v>419</v>
      </c>
      <c r="AB241" s="313" t="s">
        <v>419</v>
      </c>
      <c r="AC241" s="313" t="s">
        <v>419</v>
      </c>
      <c r="AD241" s="313" t="s">
        <v>419</v>
      </c>
      <c r="AE241" s="313" t="s">
        <v>419</v>
      </c>
      <c r="AF241" s="393">
        <v>69.98</v>
      </c>
      <c r="AG241" s="384">
        <v>27.45</v>
      </c>
      <c r="AH241" s="384">
        <v>19.12</v>
      </c>
      <c r="AI241" s="384">
        <v>22.82</v>
      </c>
      <c r="AJ241" s="388">
        <v>40.17</v>
      </c>
      <c r="AK241" s="384">
        <v>1994</v>
      </c>
      <c r="AL241" s="384">
        <v>1721</v>
      </c>
      <c r="AM241" s="384">
        <v>1455</v>
      </c>
      <c r="AN241" s="384">
        <v>2148.4499999999998</v>
      </c>
      <c r="AO241" s="384">
        <v>2213.44</v>
      </c>
      <c r="AP241" s="393">
        <v>1565.51</v>
      </c>
      <c r="AQ241" s="384">
        <v>982.37</v>
      </c>
      <c r="AR241" s="384">
        <v>1488.35</v>
      </c>
      <c r="AS241" s="384">
        <v>958.27</v>
      </c>
      <c r="AT241" s="388">
        <v>1452.38</v>
      </c>
      <c r="AU241" s="384">
        <v>1818.4</v>
      </c>
      <c r="AV241" s="384">
        <v>1839</v>
      </c>
      <c r="AW241" s="384">
        <v>800</v>
      </c>
      <c r="AX241" s="384">
        <v>1717</v>
      </c>
      <c r="AY241" s="384">
        <v>2294</v>
      </c>
      <c r="AZ241" s="393" t="s">
        <v>419</v>
      </c>
      <c r="BA241" s="384" t="s">
        <v>419</v>
      </c>
      <c r="BB241" s="384" t="s">
        <v>419</v>
      </c>
      <c r="BC241" s="384" t="s">
        <v>419</v>
      </c>
      <c r="BD241" s="388" t="s">
        <v>419</v>
      </c>
      <c r="BE241" s="384">
        <v>605.6</v>
      </c>
      <c r="BF241" s="384">
        <v>948</v>
      </c>
      <c r="BG241" s="384">
        <v>859</v>
      </c>
      <c r="BH241" s="384">
        <v>794.07</v>
      </c>
      <c r="BI241" s="384">
        <v>1157.3499999999999</v>
      </c>
      <c r="BJ241" s="402" t="s">
        <v>419</v>
      </c>
      <c r="BK241" s="403" t="s">
        <v>419</v>
      </c>
      <c r="BL241" s="403" t="s">
        <v>419</v>
      </c>
      <c r="BM241" s="403" t="s">
        <v>419</v>
      </c>
      <c r="BN241" s="404" t="s">
        <v>419</v>
      </c>
      <c r="BO241" s="313" t="s">
        <v>419</v>
      </c>
      <c r="BP241" s="313" t="s">
        <v>419</v>
      </c>
      <c r="BQ241" s="313" t="s">
        <v>419</v>
      </c>
      <c r="BR241" s="313" t="s">
        <v>419</v>
      </c>
      <c r="BS241" s="313" t="s">
        <v>419</v>
      </c>
      <c r="BT241" s="393" t="s">
        <v>419</v>
      </c>
      <c r="BU241" s="384" t="s">
        <v>419</v>
      </c>
      <c r="BV241" s="384" t="s">
        <v>419</v>
      </c>
      <c r="BW241" s="384" t="s">
        <v>419</v>
      </c>
      <c r="BX241" s="388" t="s">
        <v>419</v>
      </c>
    </row>
    <row r="242" spans="1:76" x14ac:dyDescent="0.25">
      <c r="A242" s="387" t="s">
        <v>386</v>
      </c>
      <c r="B242" s="393">
        <v>33.35</v>
      </c>
      <c r="C242" s="384">
        <v>50.62</v>
      </c>
      <c r="D242" s="384">
        <v>25.04</v>
      </c>
      <c r="E242" s="384">
        <v>26.26</v>
      </c>
      <c r="F242" s="388">
        <v>34.82</v>
      </c>
      <c r="G242" s="384">
        <v>44.09</v>
      </c>
      <c r="H242" s="384">
        <v>29.02</v>
      </c>
      <c r="I242" s="384">
        <v>22.4</v>
      </c>
      <c r="J242" s="384">
        <v>22.51</v>
      </c>
      <c r="K242" s="384">
        <v>24.86</v>
      </c>
      <c r="L242" s="393">
        <v>113.4</v>
      </c>
      <c r="M242" s="384">
        <v>90.76</v>
      </c>
      <c r="N242" s="384">
        <v>59.16</v>
      </c>
      <c r="O242" s="384">
        <v>60.57</v>
      </c>
      <c r="P242" s="388">
        <v>64.2</v>
      </c>
      <c r="Q242" s="384">
        <v>41.2</v>
      </c>
      <c r="R242" s="384">
        <v>35.6</v>
      </c>
      <c r="S242" s="384">
        <v>24</v>
      </c>
      <c r="T242" s="384">
        <v>34.6</v>
      </c>
      <c r="U242" s="384">
        <v>40.4</v>
      </c>
      <c r="V242" s="393">
        <v>52.9</v>
      </c>
      <c r="W242" s="384">
        <v>52.14</v>
      </c>
      <c r="X242" s="384">
        <v>39.200000000000003</v>
      </c>
      <c r="Y242" s="384">
        <v>39.200000000000003</v>
      </c>
      <c r="Z242" s="388">
        <v>79.8</v>
      </c>
      <c r="AA242" s="384">
        <v>13.1</v>
      </c>
      <c r="AB242" s="384">
        <v>17</v>
      </c>
      <c r="AC242" s="384">
        <v>10.4</v>
      </c>
      <c r="AD242" s="384">
        <v>15.3</v>
      </c>
      <c r="AE242" s="384">
        <v>15.7</v>
      </c>
      <c r="AF242" s="393">
        <v>66.989999999999995</v>
      </c>
      <c r="AG242" s="384">
        <v>72.41</v>
      </c>
      <c r="AH242" s="384">
        <v>51.64</v>
      </c>
      <c r="AI242" s="384">
        <v>58.49</v>
      </c>
      <c r="AJ242" s="388">
        <v>90.34</v>
      </c>
      <c r="AK242" s="313" t="s">
        <v>419</v>
      </c>
      <c r="AL242" s="313" t="s">
        <v>419</v>
      </c>
      <c r="AM242" s="313" t="s">
        <v>419</v>
      </c>
      <c r="AN242" s="313" t="s">
        <v>419</v>
      </c>
      <c r="AO242" s="313" t="s">
        <v>419</v>
      </c>
      <c r="AP242" s="393">
        <v>1618.1</v>
      </c>
      <c r="AQ242" s="384">
        <v>1694.67</v>
      </c>
      <c r="AR242" s="384">
        <v>937.48</v>
      </c>
      <c r="AS242" s="384">
        <v>1621.53</v>
      </c>
      <c r="AT242" s="388">
        <v>1447.45</v>
      </c>
      <c r="AU242" s="313" t="s">
        <v>419</v>
      </c>
      <c r="AV242" s="313" t="s">
        <v>419</v>
      </c>
      <c r="AW242" s="313" t="s">
        <v>419</v>
      </c>
      <c r="AX242" s="313" t="s">
        <v>419</v>
      </c>
      <c r="AY242" s="313" t="s">
        <v>419</v>
      </c>
      <c r="AZ242" s="402" t="s">
        <v>419</v>
      </c>
      <c r="BA242" s="403" t="s">
        <v>419</v>
      </c>
      <c r="BB242" s="403" t="s">
        <v>419</v>
      </c>
      <c r="BC242" s="403" t="s">
        <v>419</v>
      </c>
      <c r="BD242" s="404" t="s">
        <v>419</v>
      </c>
      <c r="BE242" s="313" t="s">
        <v>419</v>
      </c>
      <c r="BF242" s="313" t="s">
        <v>419</v>
      </c>
      <c r="BG242" s="313" t="s">
        <v>419</v>
      </c>
      <c r="BH242" s="313" t="s">
        <v>419</v>
      </c>
      <c r="BI242" s="313" t="s">
        <v>419</v>
      </c>
      <c r="BJ242" s="402" t="s">
        <v>419</v>
      </c>
      <c r="BK242" s="403" t="s">
        <v>419</v>
      </c>
      <c r="BL242" s="403" t="s">
        <v>419</v>
      </c>
      <c r="BM242" s="403" t="s">
        <v>419</v>
      </c>
      <c r="BN242" s="404" t="s">
        <v>419</v>
      </c>
      <c r="BO242" s="313" t="s">
        <v>419</v>
      </c>
      <c r="BP242" s="313" t="s">
        <v>419</v>
      </c>
      <c r="BQ242" s="313" t="s">
        <v>419</v>
      </c>
      <c r="BR242" s="313" t="s">
        <v>419</v>
      </c>
      <c r="BS242" s="313" t="s">
        <v>419</v>
      </c>
      <c r="BT242" s="316" t="s">
        <v>419</v>
      </c>
      <c r="BU242" s="313" t="s">
        <v>419</v>
      </c>
      <c r="BV242" s="313" t="s">
        <v>419</v>
      </c>
      <c r="BW242" s="313" t="s">
        <v>419</v>
      </c>
      <c r="BX242" s="317" t="s">
        <v>419</v>
      </c>
    </row>
    <row r="243" spans="1:76" x14ac:dyDescent="0.25">
      <c r="A243" s="387" t="s">
        <v>387</v>
      </c>
      <c r="B243" s="393">
        <v>46.6</v>
      </c>
      <c r="C243" s="384">
        <v>72.430000000000007</v>
      </c>
      <c r="D243" s="384">
        <v>62.67</v>
      </c>
      <c r="E243" s="384">
        <v>67.27</v>
      </c>
      <c r="F243" s="388">
        <v>47</v>
      </c>
      <c r="G243" s="384">
        <v>42.69</v>
      </c>
      <c r="H243" s="384">
        <v>47.35</v>
      </c>
      <c r="I243" s="384">
        <v>37</v>
      </c>
      <c r="J243" s="384">
        <v>37.92</v>
      </c>
      <c r="K243" s="384">
        <v>38.24</v>
      </c>
      <c r="L243" s="393">
        <v>151.13</v>
      </c>
      <c r="M243" s="384">
        <v>180.09</v>
      </c>
      <c r="N243" s="384">
        <v>129.36000000000001</v>
      </c>
      <c r="O243" s="384">
        <v>138.57</v>
      </c>
      <c r="P243" s="388">
        <v>134.97999999999999</v>
      </c>
      <c r="Q243" s="384">
        <v>64.3</v>
      </c>
      <c r="R243" s="384">
        <v>54.4</v>
      </c>
      <c r="S243" s="384">
        <v>38.4</v>
      </c>
      <c r="T243" s="384">
        <v>63.3</v>
      </c>
      <c r="U243" s="384">
        <v>58.4</v>
      </c>
      <c r="V243" s="393">
        <v>67.2</v>
      </c>
      <c r="W243" s="384">
        <v>82.26</v>
      </c>
      <c r="X243" s="384">
        <v>70.400000000000006</v>
      </c>
      <c r="Y243" s="384">
        <v>93.38</v>
      </c>
      <c r="Z243" s="388">
        <v>76.58</v>
      </c>
      <c r="AA243" s="384">
        <v>13.1</v>
      </c>
      <c r="AB243" s="384">
        <v>17</v>
      </c>
      <c r="AC243" s="384">
        <v>11.2</v>
      </c>
      <c r="AD243" s="384">
        <v>12.5</v>
      </c>
      <c r="AE243" s="384">
        <v>15.3</v>
      </c>
      <c r="AF243" s="393">
        <v>66.7</v>
      </c>
      <c r="AG243" s="384">
        <v>92</v>
      </c>
      <c r="AH243" s="384">
        <v>81.3</v>
      </c>
      <c r="AI243" s="384">
        <v>87.4</v>
      </c>
      <c r="AJ243" s="388">
        <v>100.9</v>
      </c>
      <c r="AK243" s="313" t="s">
        <v>419</v>
      </c>
      <c r="AL243" s="313" t="s">
        <v>419</v>
      </c>
      <c r="AM243" s="313" t="s">
        <v>419</v>
      </c>
      <c r="AN243" s="313" t="s">
        <v>419</v>
      </c>
      <c r="AO243" s="313" t="s">
        <v>419</v>
      </c>
      <c r="AP243" s="316">
        <v>1448</v>
      </c>
      <c r="AQ243" s="313">
        <v>1914</v>
      </c>
      <c r="AR243" s="313">
        <v>2298</v>
      </c>
      <c r="AS243" s="313">
        <v>2692</v>
      </c>
      <c r="AT243" s="317">
        <v>2448</v>
      </c>
      <c r="AU243" s="313" t="s">
        <v>419</v>
      </c>
      <c r="AV243" s="313" t="s">
        <v>419</v>
      </c>
      <c r="AW243" s="313" t="s">
        <v>419</v>
      </c>
      <c r="AX243" s="313" t="s">
        <v>419</v>
      </c>
      <c r="AY243" s="313" t="s">
        <v>419</v>
      </c>
      <c r="AZ243" s="402" t="s">
        <v>419</v>
      </c>
      <c r="BA243" s="403" t="s">
        <v>419</v>
      </c>
      <c r="BB243" s="403" t="s">
        <v>419</v>
      </c>
      <c r="BC243" s="403" t="s">
        <v>419</v>
      </c>
      <c r="BD243" s="404" t="s">
        <v>419</v>
      </c>
      <c r="BE243" s="313" t="s">
        <v>419</v>
      </c>
      <c r="BF243" s="313" t="s">
        <v>419</v>
      </c>
      <c r="BG243" s="313" t="s">
        <v>419</v>
      </c>
      <c r="BH243" s="313" t="s">
        <v>419</v>
      </c>
      <c r="BI243" s="313" t="s">
        <v>419</v>
      </c>
      <c r="BJ243" s="402" t="s">
        <v>419</v>
      </c>
      <c r="BK243" s="403" t="s">
        <v>419</v>
      </c>
      <c r="BL243" s="403" t="s">
        <v>419</v>
      </c>
      <c r="BM243" s="403" t="s">
        <v>419</v>
      </c>
      <c r="BN243" s="404" t="s">
        <v>419</v>
      </c>
      <c r="BO243" s="313" t="s">
        <v>419</v>
      </c>
      <c r="BP243" s="313" t="s">
        <v>419</v>
      </c>
      <c r="BQ243" s="313" t="s">
        <v>419</v>
      </c>
      <c r="BR243" s="313" t="s">
        <v>419</v>
      </c>
      <c r="BS243" s="313" t="s">
        <v>419</v>
      </c>
      <c r="BT243" s="409" t="s">
        <v>419</v>
      </c>
      <c r="BU243" s="410" t="s">
        <v>419</v>
      </c>
      <c r="BV243" s="410" t="s">
        <v>419</v>
      </c>
      <c r="BW243" s="410" t="s">
        <v>419</v>
      </c>
      <c r="BX243" s="411" t="s">
        <v>419</v>
      </c>
    </row>
    <row r="244" spans="1:76" x14ac:dyDescent="0.25">
      <c r="A244" s="387" t="s">
        <v>388</v>
      </c>
      <c r="B244" s="393">
        <v>46.1</v>
      </c>
      <c r="C244" s="384">
        <v>69</v>
      </c>
      <c r="D244" s="384">
        <v>48.3</v>
      </c>
      <c r="E244" s="384">
        <v>61.47</v>
      </c>
      <c r="F244" s="388">
        <v>43.2</v>
      </c>
      <c r="G244" s="384">
        <v>53.32</v>
      </c>
      <c r="H244" s="384">
        <v>55.63</v>
      </c>
      <c r="I244" s="384">
        <v>54.87</v>
      </c>
      <c r="J244" s="384">
        <v>57.22</v>
      </c>
      <c r="K244" s="384">
        <v>56.9</v>
      </c>
      <c r="L244" s="393">
        <v>179.39</v>
      </c>
      <c r="M244" s="384">
        <v>197</v>
      </c>
      <c r="N244" s="384">
        <v>182.34</v>
      </c>
      <c r="O244" s="384">
        <v>197.33</v>
      </c>
      <c r="P244" s="388">
        <v>182.55</v>
      </c>
      <c r="Q244" s="384">
        <v>48.8</v>
      </c>
      <c r="R244" s="384">
        <v>42.3</v>
      </c>
      <c r="S244" s="384">
        <v>40</v>
      </c>
      <c r="T244" s="384">
        <v>46.5</v>
      </c>
      <c r="U244" s="384">
        <v>47.3</v>
      </c>
      <c r="V244" s="393">
        <v>81.7</v>
      </c>
      <c r="W244" s="384">
        <v>79.3</v>
      </c>
      <c r="X244" s="384">
        <v>72</v>
      </c>
      <c r="Y244" s="384">
        <v>85.5</v>
      </c>
      <c r="Z244" s="388">
        <v>104.17</v>
      </c>
      <c r="AA244" s="313" t="s">
        <v>419</v>
      </c>
      <c r="AB244" s="313" t="s">
        <v>419</v>
      </c>
      <c r="AC244" s="313" t="s">
        <v>419</v>
      </c>
      <c r="AD244" s="313" t="s">
        <v>419</v>
      </c>
      <c r="AE244" s="313" t="s">
        <v>419</v>
      </c>
      <c r="AF244" s="393">
        <v>80.8</v>
      </c>
      <c r="AG244" s="384">
        <v>92.9</v>
      </c>
      <c r="AH244" s="384">
        <v>72</v>
      </c>
      <c r="AI244" s="384">
        <v>86.7</v>
      </c>
      <c r="AJ244" s="388">
        <v>95.6</v>
      </c>
      <c r="AK244" s="313" t="s">
        <v>419</v>
      </c>
      <c r="AL244" s="313" t="s">
        <v>419</v>
      </c>
      <c r="AM244" s="313" t="s">
        <v>419</v>
      </c>
      <c r="AN244" s="313" t="s">
        <v>419</v>
      </c>
      <c r="AO244" s="313" t="s">
        <v>419</v>
      </c>
      <c r="AP244" s="316" t="s">
        <v>419</v>
      </c>
      <c r="AQ244" s="313" t="s">
        <v>419</v>
      </c>
      <c r="AR244" s="313" t="s">
        <v>419</v>
      </c>
      <c r="AS244" s="313" t="s">
        <v>419</v>
      </c>
      <c r="AT244" s="317" t="s">
        <v>419</v>
      </c>
      <c r="AU244" s="313" t="s">
        <v>419</v>
      </c>
      <c r="AV244" s="313" t="s">
        <v>419</v>
      </c>
      <c r="AW244" s="313" t="s">
        <v>419</v>
      </c>
      <c r="AX244" s="313" t="s">
        <v>419</v>
      </c>
      <c r="AY244" s="313" t="s">
        <v>419</v>
      </c>
      <c r="AZ244" s="402" t="s">
        <v>419</v>
      </c>
      <c r="BA244" s="403" t="s">
        <v>419</v>
      </c>
      <c r="BB244" s="403" t="s">
        <v>419</v>
      </c>
      <c r="BC244" s="403" t="s">
        <v>419</v>
      </c>
      <c r="BD244" s="404" t="s">
        <v>419</v>
      </c>
      <c r="BE244" s="313" t="s">
        <v>419</v>
      </c>
      <c r="BF244" s="313" t="s">
        <v>419</v>
      </c>
      <c r="BG244" s="313" t="s">
        <v>419</v>
      </c>
      <c r="BH244" s="313" t="s">
        <v>419</v>
      </c>
      <c r="BI244" s="313" t="s">
        <v>419</v>
      </c>
      <c r="BJ244" s="402" t="s">
        <v>419</v>
      </c>
      <c r="BK244" s="403" t="s">
        <v>419</v>
      </c>
      <c r="BL244" s="403" t="s">
        <v>419</v>
      </c>
      <c r="BM244" s="403" t="s">
        <v>419</v>
      </c>
      <c r="BN244" s="404" t="s">
        <v>419</v>
      </c>
      <c r="BO244" s="313" t="s">
        <v>419</v>
      </c>
      <c r="BP244" s="313" t="s">
        <v>419</v>
      </c>
      <c r="BQ244" s="313" t="s">
        <v>419</v>
      </c>
      <c r="BR244" s="313" t="s">
        <v>419</v>
      </c>
      <c r="BS244" s="313" t="s">
        <v>419</v>
      </c>
      <c r="BT244" s="409" t="s">
        <v>419</v>
      </c>
      <c r="BU244" s="410" t="s">
        <v>419</v>
      </c>
      <c r="BV244" s="410" t="s">
        <v>419</v>
      </c>
      <c r="BW244" s="410" t="s">
        <v>419</v>
      </c>
      <c r="BX244" s="411" t="s">
        <v>419</v>
      </c>
    </row>
    <row r="245" spans="1:76" x14ac:dyDescent="0.25">
      <c r="A245" s="387" t="s">
        <v>389</v>
      </c>
      <c r="B245" s="393">
        <v>47.34</v>
      </c>
      <c r="C245" s="384">
        <v>54.25</v>
      </c>
      <c r="D245" s="384">
        <v>58.96</v>
      </c>
      <c r="E245" s="384">
        <v>62.27</v>
      </c>
      <c r="F245" s="388">
        <v>51.68</v>
      </c>
      <c r="G245" s="384">
        <v>54.55</v>
      </c>
      <c r="H245" s="384">
        <v>61.66</v>
      </c>
      <c r="I245" s="384">
        <v>58.66</v>
      </c>
      <c r="J245" s="384">
        <v>56.1</v>
      </c>
      <c r="K245" s="384">
        <v>54.47</v>
      </c>
      <c r="L245" s="393">
        <v>180.05</v>
      </c>
      <c r="M245" s="384">
        <v>215.1</v>
      </c>
      <c r="N245" s="384">
        <v>201.94</v>
      </c>
      <c r="O245" s="384">
        <v>189.41</v>
      </c>
      <c r="P245" s="388">
        <v>183.3</v>
      </c>
      <c r="Q245" s="384">
        <v>48.8</v>
      </c>
      <c r="R245" s="384">
        <v>42.3</v>
      </c>
      <c r="S245" s="384">
        <v>40</v>
      </c>
      <c r="T245" s="384">
        <v>46.5</v>
      </c>
      <c r="U245" s="384">
        <v>47.3</v>
      </c>
      <c r="V245" s="393">
        <v>81.400000000000006</v>
      </c>
      <c r="W245" s="384">
        <v>64</v>
      </c>
      <c r="X245" s="384">
        <v>76.8</v>
      </c>
      <c r="Y245" s="384">
        <v>97.95</v>
      </c>
      <c r="Z245" s="388">
        <v>93.1</v>
      </c>
      <c r="AA245" s="313" t="s">
        <v>419</v>
      </c>
      <c r="AB245" s="313" t="s">
        <v>419</v>
      </c>
      <c r="AC245" s="313" t="s">
        <v>419</v>
      </c>
      <c r="AD245" s="313" t="s">
        <v>419</v>
      </c>
      <c r="AE245" s="313" t="s">
        <v>419</v>
      </c>
      <c r="AF245" s="393">
        <v>75.5</v>
      </c>
      <c r="AG245" s="384">
        <v>92.53</v>
      </c>
      <c r="AH245" s="384">
        <v>75.099999999999994</v>
      </c>
      <c r="AI245" s="384">
        <v>88.27</v>
      </c>
      <c r="AJ245" s="388">
        <v>101.7</v>
      </c>
      <c r="AK245" s="313" t="s">
        <v>419</v>
      </c>
      <c r="AL245" s="313" t="s">
        <v>419</v>
      </c>
      <c r="AM245" s="313" t="s">
        <v>419</v>
      </c>
      <c r="AN245" s="313" t="s">
        <v>419</v>
      </c>
      <c r="AO245" s="313" t="s">
        <v>419</v>
      </c>
      <c r="AP245" s="316" t="s">
        <v>419</v>
      </c>
      <c r="AQ245" s="313" t="s">
        <v>419</v>
      </c>
      <c r="AR245" s="313" t="s">
        <v>419</v>
      </c>
      <c r="AS245" s="313" t="s">
        <v>419</v>
      </c>
      <c r="AT245" s="317" t="s">
        <v>419</v>
      </c>
      <c r="AU245" s="313" t="s">
        <v>419</v>
      </c>
      <c r="AV245" s="313" t="s">
        <v>419</v>
      </c>
      <c r="AW245" s="313" t="s">
        <v>419</v>
      </c>
      <c r="AX245" s="313" t="s">
        <v>419</v>
      </c>
      <c r="AY245" s="313" t="s">
        <v>419</v>
      </c>
      <c r="AZ245" s="402" t="s">
        <v>419</v>
      </c>
      <c r="BA245" s="403" t="s">
        <v>419</v>
      </c>
      <c r="BB245" s="403" t="s">
        <v>419</v>
      </c>
      <c r="BC245" s="403" t="s">
        <v>419</v>
      </c>
      <c r="BD245" s="404" t="s">
        <v>419</v>
      </c>
      <c r="BE245" s="313" t="s">
        <v>419</v>
      </c>
      <c r="BF245" s="313" t="s">
        <v>419</v>
      </c>
      <c r="BG245" s="313" t="s">
        <v>419</v>
      </c>
      <c r="BH245" s="313" t="s">
        <v>419</v>
      </c>
      <c r="BI245" s="313" t="s">
        <v>419</v>
      </c>
      <c r="BJ245" s="402" t="s">
        <v>419</v>
      </c>
      <c r="BK245" s="403" t="s">
        <v>419</v>
      </c>
      <c r="BL245" s="403" t="s">
        <v>419</v>
      </c>
      <c r="BM245" s="403" t="s">
        <v>419</v>
      </c>
      <c r="BN245" s="404" t="s">
        <v>419</v>
      </c>
      <c r="BO245" s="313" t="s">
        <v>419</v>
      </c>
      <c r="BP245" s="313" t="s">
        <v>419</v>
      </c>
      <c r="BQ245" s="313" t="s">
        <v>419</v>
      </c>
      <c r="BR245" s="313" t="s">
        <v>419</v>
      </c>
      <c r="BS245" s="313" t="s">
        <v>419</v>
      </c>
      <c r="BT245" s="409" t="s">
        <v>419</v>
      </c>
      <c r="BU245" s="410" t="s">
        <v>419</v>
      </c>
      <c r="BV245" s="410" t="s">
        <v>419</v>
      </c>
      <c r="BW245" s="410" t="s">
        <v>419</v>
      </c>
      <c r="BX245" s="411" t="s">
        <v>419</v>
      </c>
    </row>
    <row r="246" spans="1:76" x14ac:dyDescent="0.25">
      <c r="A246" s="387" t="s">
        <v>390</v>
      </c>
      <c r="B246" s="393">
        <v>38.130000000000003</v>
      </c>
      <c r="C246" s="384">
        <v>36.99</v>
      </c>
      <c r="D246" s="384">
        <v>38.479999999999997</v>
      </c>
      <c r="E246" s="384">
        <v>26.76</v>
      </c>
      <c r="F246" s="388">
        <v>25.84</v>
      </c>
      <c r="G246" s="313" t="s">
        <v>419</v>
      </c>
      <c r="H246" s="313" t="s">
        <v>419</v>
      </c>
      <c r="I246" s="313" t="s">
        <v>419</v>
      </c>
      <c r="J246" s="313" t="s">
        <v>419</v>
      </c>
      <c r="K246" s="313" t="s">
        <v>419</v>
      </c>
      <c r="L246" s="393">
        <v>63.45</v>
      </c>
      <c r="M246" s="384">
        <v>56.24</v>
      </c>
      <c r="N246" s="384">
        <v>54.04</v>
      </c>
      <c r="O246" s="384">
        <v>52.13</v>
      </c>
      <c r="P246" s="388">
        <v>60.17</v>
      </c>
      <c r="Q246" s="313">
        <v>38.299999999999997</v>
      </c>
      <c r="R246" s="313">
        <v>31.5</v>
      </c>
      <c r="S246" s="313">
        <v>23.2</v>
      </c>
      <c r="T246" s="313">
        <v>59.4</v>
      </c>
      <c r="U246" s="313">
        <v>61</v>
      </c>
      <c r="V246" s="316">
        <v>68.7</v>
      </c>
      <c r="W246" s="313">
        <v>60.5</v>
      </c>
      <c r="X246" s="313">
        <v>45.1</v>
      </c>
      <c r="Y246" s="313">
        <v>45.2</v>
      </c>
      <c r="Z246" s="317">
        <v>84.9</v>
      </c>
      <c r="AA246" s="313" t="s">
        <v>419</v>
      </c>
      <c r="AB246" s="313" t="s">
        <v>419</v>
      </c>
      <c r="AC246" s="313" t="s">
        <v>419</v>
      </c>
      <c r="AD246" s="313" t="s">
        <v>419</v>
      </c>
      <c r="AE246" s="313" t="s">
        <v>419</v>
      </c>
      <c r="AF246" s="316">
        <v>66.39</v>
      </c>
      <c r="AG246" s="313">
        <v>39.5</v>
      </c>
      <c r="AH246" s="313">
        <v>32.86</v>
      </c>
      <c r="AI246" s="313">
        <v>35.07</v>
      </c>
      <c r="AJ246" s="317">
        <v>63.46</v>
      </c>
      <c r="AK246" s="313" t="s">
        <v>419</v>
      </c>
      <c r="AL246" s="313" t="s">
        <v>419</v>
      </c>
      <c r="AM246" s="313" t="s">
        <v>419</v>
      </c>
      <c r="AN246" s="313" t="s">
        <v>419</v>
      </c>
      <c r="AO246" s="313" t="s">
        <v>419</v>
      </c>
      <c r="AP246" s="393">
        <v>1565.96</v>
      </c>
      <c r="AQ246" s="384">
        <v>1212.25</v>
      </c>
      <c r="AR246" s="384">
        <v>1070.25</v>
      </c>
      <c r="AS246" s="384">
        <v>967.45</v>
      </c>
      <c r="AT246" s="388">
        <v>1083.43</v>
      </c>
      <c r="AU246" s="313" t="s">
        <v>419</v>
      </c>
      <c r="AV246" s="313" t="s">
        <v>419</v>
      </c>
      <c r="AW246" s="313" t="s">
        <v>419</v>
      </c>
      <c r="AX246" s="313" t="s">
        <v>419</v>
      </c>
      <c r="AY246" s="313" t="s">
        <v>419</v>
      </c>
      <c r="AZ246" s="402" t="s">
        <v>419</v>
      </c>
      <c r="BA246" s="403" t="s">
        <v>419</v>
      </c>
      <c r="BB246" s="403" t="s">
        <v>419</v>
      </c>
      <c r="BC246" s="403" t="s">
        <v>419</v>
      </c>
      <c r="BD246" s="404" t="s">
        <v>419</v>
      </c>
      <c r="BE246" s="313">
        <v>416</v>
      </c>
      <c r="BF246" s="313">
        <v>781</v>
      </c>
      <c r="BG246" s="313">
        <v>822</v>
      </c>
      <c r="BH246" s="313">
        <v>692</v>
      </c>
      <c r="BI246" s="313">
        <v>941</v>
      </c>
      <c r="BJ246" s="402" t="s">
        <v>419</v>
      </c>
      <c r="BK246" s="403" t="s">
        <v>419</v>
      </c>
      <c r="BL246" s="403" t="s">
        <v>419</v>
      </c>
      <c r="BM246" s="403" t="s">
        <v>419</v>
      </c>
      <c r="BN246" s="404" t="s">
        <v>419</v>
      </c>
      <c r="BO246" s="313" t="s">
        <v>419</v>
      </c>
      <c r="BP246" s="313" t="s">
        <v>419</v>
      </c>
      <c r="BQ246" s="313" t="s">
        <v>419</v>
      </c>
      <c r="BR246" s="313" t="s">
        <v>419</v>
      </c>
      <c r="BS246" s="313" t="s">
        <v>419</v>
      </c>
      <c r="BT246" s="409" t="s">
        <v>419</v>
      </c>
      <c r="BU246" s="410" t="s">
        <v>419</v>
      </c>
      <c r="BV246" s="410" t="s">
        <v>419</v>
      </c>
      <c r="BW246" s="410" t="s">
        <v>419</v>
      </c>
      <c r="BX246" s="411" t="s">
        <v>419</v>
      </c>
    </row>
    <row r="247" spans="1:76" x14ac:dyDescent="0.25">
      <c r="A247" s="387" t="s">
        <v>391</v>
      </c>
      <c r="B247" s="393">
        <v>50.87</v>
      </c>
      <c r="C247" s="384">
        <v>47.9</v>
      </c>
      <c r="D247" s="384">
        <v>26.88</v>
      </c>
      <c r="E247" s="384">
        <v>26.76</v>
      </c>
      <c r="F247" s="388">
        <v>58.29</v>
      </c>
      <c r="G247" s="384">
        <v>21.25</v>
      </c>
      <c r="H247" s="384">
        <v>23.32</v>
      </c>
      <c r="I247" s="384">
        <v>20.8</v>
      </c>
      <c r="J247" s="384">
        <v>20.8</v>
      </c>
      <c r="K247" s="384">
        <v>23.54</v>
      </c>
      <c r="L247" s="393">
        <v>96.28</v>
      </c>
      <c r="M247" s="384">
        <v>54</v>
      </c>
      <c r="N247" s="384">
        <v>70.72</v>
      </c>
      <c r="O247" s="384">
        <v>56.99</v>
      </c>
      <c r="P247" s="388">
        <v>95.16</v>
      </c>
      <c r="Q247" s="384">
        <v>39.5</v>
      </c>
      <c r="R247" s="384">
        <v>31.6</v>
      </c>
      <c r="S247" s="384">
        <v>21.6</v>
      </c>
      <c r="T247" s="384">
        <v>62.1</v>
      </c>
      <c r="U247" s="384">
        <v>62.9</v>
      </c>
      <c r="V247" s="393">
        <v>66.5</v>
      </c>
      <c r="W247" s="384">
        <v>54.6</v>
      </c>
      <c r="X247" s="384">
        <v>32.799999999999997</v>
      </c>
      <c r="Y247" s="384">
        <v>32.799999999999997</v>
      </c>
      <c r="Z247" s="388">
        <v>70.7</v>
      </c>
      <c r="AA247" s="313" t="s">
        <v>419</v>
      </c>
      <c r="AB247" s="313" t="s">
        <v>419</v>
      </c>
      <c r="AC247" s="313" t="s">
        <v>419</v>
      </c>
      <c r="AD247" s="313" t="s">
        <v>419</v>
      </c>
      <c r="AE247" s="313" t="s">
        <v>419</v>
      </c>
      <c r="AF247" s="393">
        <v>65.599999999999994</v>
      </c>
      <c r="AG247" s="384">
        <v>21.55</v>
      </c>
      <c r="AH247" s="384">
        <v>41.53</v>
      </c>
      <c r="AI247" s="384">
        <v>46.86</v>
      </c>
      <c r="AJ247" s="388">
        <v>68.59</v>
      </c>
      <c r="AK247" s="313" t="s">
        <v>419</v>
      </c>
      <c r="AL247" s="313" t="s">
        <v>419</v>
      </c>
      <c r="AM247" s="313" t="s">
        <v>419</v>
      </c>
      <c r="AN247" s="313" t="s">
        <v>419</v>
      </c>
      <c r="AO247" s="313" t="s">
        <v>419</v>
      </c>
      <c r="AP247" s="393">
        <v>1184.6600000000001</v>
      </c>
      <c r="AQ247" s="384">
        <v>1559.09</v>
      </c>
      <c r="AR247" s="384">
        <v>1829.98</v>
      </c>
      <c r="AS247" s="384">
        <v>1589.91</v>
      </c>
      <c r="AT247" s="388">
        <v>1540.66</v>
      </c>
      <c r="AU247" s="313" t="s">
        <v>419</v>
      </c>
      <c r="AV247" s="313" t="s">
        <v>419</v>
      </c>
      <c r="AW247" s="313" t="s">
        <v>419</v>
      </c>
      <c r="AX247" s="313" t="s">
        <v>419</v>
      </c>
      <c r="AY247" s="313" t="s">
        <v>419</v>
      </c>
      <c r="AZ247" s="402" t="s">
        <v>419</v>
      </c>
      <c r="BA247" s="403" t="s">
        <v>419</v>
      </c>
      <c r="BB247" s="403" t="s">
        <v>419</v>
      </c>
      <c r="BC247" s="403" t="s">
        <v>419</v>
      </c>
      <c r="BD247" s="404" t="s">
        <v>419</v>
      </c>
      <c r="BE247" s="384">
        <v>547.20000000000005</v>
      </c>
      <c r="BF247" s="384">
        <v>748.31</v>
      </c>
      <c r="BG247" s="384">
        <v>796.08</v>
      </c>
      <c r="BH247" s="384">
        <v>803.06</v>
      </c>
      <c r="BI247" s="384">
        <v>815.2</v>
      </c>
      <c r="BJ247" s="402" t="s">
        <v>419</v>
      </c>
      <c r="BK247" s="403" t="s">
        <v>419</v>
      </c>
      <c r="BL247" s="403" t="s">
        <v>419</v>
      </c>
      <c r="BM247" s="403" t="s">
        <v>419</v>
      </c>
      <c r="BN247" s="404" t="s">
        <v>419</v>
      </c>
      <c r="BO247" s="384">
        <v>1256.2</v>
      </c>
      <c r="BP247" s="384">
        <v>1859</v>
      </c>
      <c r="BQ247" s="384">
        <v>677.6</v>
      </c>
      <c r="BR247" s="384">
        <v>1164</v>
      </c>
      <c r="BS247" s="384">
        <v>2289</v>
      </c>
      <c r="BT247" s="409" t="s">
        <v>419</v>
      </c>
      <c r="BU247" s="410" t="s">
        <v>419</v>
      </c>
      <c r="BV247" s="410" t="s">
        <v>419</v>
      </c>
      <c r="BW247" s="410" t="s">
        <v>419</v>
      </c>
      <c r="BX247" s="411" t="s">
        <v>419</v>
      </c>
    </row>
    <row r="248" spans="1:76" x14ac:dyDescent="0.25">
      <c r="A248" s="387" t="s">
        <v>392</v>
      </c>
      <c r="B248" s="393">
        <v>35.1</v>
      </c>
      <c r="C248" s="384">
        <v>36.270000000000003</v>
      </c>
      <c r="D248" s="384">
        <v>24.44</v>
      </c>
      <c r="E248" s="384">
        <v>42.46</v>
      </c>
      <c r="F248" s="388">
        <v>37.93</v>
      </c>
      <c r="G248" s="384">
        <v>21.25</v>
      </c>
      <c r="H248" s="384">
        <v>24.49</v>
      </c>
      <c r="I248" s="384">
        <v>15.2</v>
      </c>
      <c r="J248" s="384">
        <v>15.91</v>
      </c>
      <c r="K248" s="384">
        <v>41.58</v>
      </c>
      <c r="L248" s="393">
        <v>109.32</v>
      </c>
      <c r="M248" s="384">
        <v>74.849999999999994</v>
      </c>
      <c r="N248" s="384">
        <v>58.44</v>
      </c>
      <c r="O248" s="384">
        <v>63.78</v>
      </c>
      <c r="P248" s="388">
        <v>99.46</v>
      </c>
      <c r="Q248" s="384">
        <v>49.7</v>
      </c>
      <c r="R248" s="384">
        <v>40.799999999999997</v>
      </c>
      <c r="S248" s="384">
        <v>28.8</v>
      </c>
      <c r="T248" s="384">
        <v>35.29</v>
      </c>
      <c r="U248" s="384">
        <v>43.3</v>
      </c>
      <c r="V248" s="393">
        <v>55.8</v>
      </c>
      <c r="W248" s="384">
        <v>46.7</v>
      </c>
      <c r="X248" s="384">
        <v>38.4</v>
      </c>
      <c r="Y248" s="384">
        <v>66.260000000000005</v>
      </c>
      <c r="Z248" s="388">
        <v>49.98</v>
      </c>
      <c r="AA248" s="384">
        <v>16.8</v>
      </c>
      <c r="AB248" s="384">
        <v>18.23</v>
      </c>
      <c r="AC248" s="384">
        <v>9.6</v>
      </c>
      <c r="AD248" s="384">
        <v>15.9</v>
      </c>
      <c r="AE248" s="384">
        <v>13.5</v>
      </c>
      <c r="AF248" s="393">
        <v>65.2</v>
      </c>
      <c r="AG248" s="384">
        <v>47.4</v>
      </c>
      <c r="AH248" s="384">
        <v>32</v>
      </c>
      <c r="AI248" s="384">
        <v>23</v>
      </c>
      <c r="AJ248" s="388">
        <v>41.3</v>
      </c>
      <c r="AK248" s="384">
        <v>1994</v>
      </c>
      <c r="AL248" s="384">
        <v>1721</v>
      </c>
      <c r="AM248" s="384">
        <v>1455</v>
      </c>
      <c r="AN248" s="384">
        <v>2148.4499999999998</v>
      </c>
      <c r="AO248" s="384">
        <v>2213.44</v>
      </c>
      <c r="AP248" s="393">
        <v>1655.72</v>
      </c>
      <c r="AQ248" s="384">
        <v>1575.04</v>
      </c>
      <c r="AR248" s="384">
        <v>1371.7</v>
      </c>
      <c r="AS248" s="384">
        <v>1612.69</v>
      </c>
      <c r="AT248" s="388">
        <v>1749.24</v>
      </c>
      <c r="AU248" s="384">
        <v>1774</v>
      </c>
      <c r="AV248" s="384">
        <v>1893</v>
      </c>
      <c r="AW248" s="384">
        <v>1244</v>
      </c>
      <c r="AX248" s="384">
        <v>1815</v>
      </c>
      <c r="AY248" s="384">
        <v>2481</v>
      </c>
      <c r="AZ248" s="393">
        <v>1590.9</v>
      </c>
      <c r="BA248" s="384">
        <v>1893</v>
      </c>
      <c r="BB248" s="384">
        <v>1026.4000000000001</v>
      </c>
      <c r="BC248" s="384">
        <v>1787</v>
      </c>
      <c r="BD248" s="388">
        <v>2396</v>
      </c>
      <c r="BE248" s="384">
        <v>460.8</v>
      </c>
      <c r="BF248" s="384">
        <v>1001</v>
      </c>
      <c r="BG248" s="384">
        <v>683</v>
      </c>
      <c r="BH248" s="384">
        <v>869</v>
      </c>
      <c r="BI248" s="384">
        <v>1018</v>
      </c>
      <c r="BJ248" s="402" t="s">
        <v>419</v>
      </c>
      <c r="BK248" s="403" t="s">
        <v>419</v>
      </c>
      <c r="BL248" s="403" t="s">
        <v>419</v>
      </c>
      <c r="BM248" s="403" t="s">
        <v>419</v>
      </c>
      <c r="BN248" s="404" t="s">
        <v>419</v>
      </c>
      <c r="BO248" s="384">
        <v>1774</v>
      </c>
      <c r="BP248" s="384">
        <v>1893</v>
      </c>
      <c r="BQ248" s="384">
        <v>966</v>
      </c>
      <c r="BR248" s="384">
        <v>1815</v>
      </c>
      <c r="BS248" s="384">
        <v>2481</v>
      </c>
      <c r="BT248" s="409">
        <v>1774</v>
      </c>
      <c r="BU248" s="410">
        <v>1893</v>
      </c>
      <c r="BV248" s="410">
        <v>966</v>
      </c>
      <c r="BW248" s="410">
        <v>1815</v>
      </c>
      <c r="BX248" s="411">
        <v>2481</v>
      </c>
    </row>
    <row r="249" spans="1:76" x14ac:dyDescent="0.25">
      <c r="A249" s="387" t="s">
        <v>393</v>
      </c>
      <c r="B249" s="393">
        <v>47.05</v>
      </c>
      <c r="C249" s="384">
        <v>71.680000000000007</v>
      </c>
      <c r="D249" s="384">
        <v>43.04</v>
      </c>
      <c r="E249" s="384">
        <v>66.89</v>
      </c>
      <c r="F249" s="388">
        <v>42.75</v>
      </c>
      <c r="G249" s="384">
        <v>48.93</v>
      </c>
      <c r="H249" s="384">
        <v>44.18</v>
      </c>
      <c r="I249" s="384">
        <v>31.93</v>
      </c>
      <c r="J249" s="384">
        <v>44.88</v>
      </c>
      <c r="K249" s="384">
        <v>44.27</v>
      </c>
      <c r="L249" s="393">
        <v>147.68</v>
      </c>
      <c r="M249" s="384">
        <v>162.63999999999999</v>
      </c>
      <c r="N249" s="384">
        <v>106.08</v>
      </c>
      <c r="O249" s="384">
        <v>145.94</v>
      </c>
      <c r="P249" s="388">
        <v>151.44</v>
      </c>
      <c r="Q249" s="384">
        <v>58.9</v>
      </c>
      <c r="R249" s="384">
        <v>40.1</v>
      </c>
      <c r="S249" s="384">
        <v>40</v>
      </c>
      <c r="T249" s="384">
        <v>50.6</v>
      </c>
      <c r="U249" s="384">
        <v>45.3</v>
      </c>
      <c r="V249" s="393">
        <v>73.599999999999994</v>
      </c>
      <c r="W249" s="384">
        <v>110.1</v>
      </c>
      <c r="X249" s="384">
        <v>72</v>
      </c>
      <c r="Y249" s="384">
        <v>88.35</v>
      </c>
      <c r="Z249" s="388">
        <v>72</v>
      </c>
      <c r="AA249" s="384">
        <v>14.5</v>
      </c>
      <c r="AB249" s="384">
        <v>17.100000000000001</v>
      </c>
      <c r="AC249" s="384">
        <v>12</v>
      </c>
      <c r="AD249" s="384">
        <v>16.2</v>
      </c>
      <c r="AE249" s="384">
        <v>15.8</v>
      </c>
      <c r="AF249" s="393">
        <v>64.599999999999994</v>
      </c>
      <c r="AG249" s="384">
        <v>68.5</v>
      </c>
      <c r="AH249" s="384">
        <v>76.099999999999994</v>
      </c>
      <c r="AI249" s="384">
        <v>73.5</v>
      </c>
      <c r="AJ249" s="388">
        <v>82.94</v>
      </c>
      <c r="AK249" s="313" t="s">
        <v>419</v>
      </c>
      <c r="AL249" s="313" t="s">
        <v>419</v>
      </c>
      <c r="AM249" s="313" t="s">
        <v>419</v>
      </c>
      <c r="AN249" s="313" t="s">
        <v>419</v>
      </c>
      <c r="AO249" s="313" t="s">
        <v>419</v>
      </c>
      <c r="AP249" s="393">
        <v>1777.78</v>
      </c>
      <c r="AQ249" s="384">
        <v>2734.49</v>
      </c>
      <c r="AR249" s="384">
        <v>2561.4699999999998</v>
      </c>
      <c r="AS249" s="384">
        <v>2644.74</v>
      </c>
      <c r="AT249" s="388">
        <v>2206.21</v>
      </c>
      <c r="AU249" s="384">
        <v>1923.2</v>
      </c>
      <c r="AV249" s="384">
        <v>1923.2</v>
      </c>
      <c r="AW249" s="384">
        <v>1923.2</v>
      </c>
      <c r="AX249" s="384">
        <v>1923.2</v>
      </c>
      <c r="AY249" s="384">
        <v>2242</v>
      </c>
      <c r="AZ249" s="393">
        <v>1792.9</v>
      </c>
      <c r="BA249" s="384">
        <v>1500</v>
      </c>
      <c r="BB249" s="384">
        <v>1500</v>
      </c>
      <c r="BC249" s="384">
        <v>1865</v>
      </c>
      <c r="BD249" s="388">
        <v>2242</v>
      </c>
      <c r="BE249" s="313" t="s">
        <v>419</v>
      </c>
      <c r="BF249" s="313" t="s">
        <v>419</v>
      </c>
      <c r="BG249" s="313" t="s">
        <v>419</v>
      </c>
      <c r="BH249" s="313" t="s">
        <v>419</v>
      </c>
      <c r="BI249" s="313" t="s">
        <v>419</v>
      </c>
      <c r="BJ249" s="402" t="s">
        <v>419</v>
      </c>
      <c r="BK249" s="403" t="s">
        <v>419</v>
      </c>
      <c r="BL249" s="403" t="s">
        <v>419</v>
      </c>
      <c r="BM249" s="403" t="s">
        <v>419</v>
      </c>
      <c r="BN249" s="404" t="s">
        <v>419</v>
      </c>
      <c r="BO249" s="313" t="s">
        <v>419</v>
      </c>
      <c r="BP249" s="313" t="s">
        <v>419</v>
      </c>
      <c r="BQ249" s="313" t="s">
        <v>419</v>
      </c>
      <c r="BR249" s="313" t="s">
        <v>419</v>
      </c>
      <c r="BS249" s="313" t="s">
        <v>419</v>
      </c>
      <c r="BT249" s="409" t="s">
        <v>419</v>
      </c>
      <c r="BU249" s="410" t="s">
        <v>419</v>
      </c>
      <c r="BV249" s="410" t="s">
        <v>419</v>
      </c>
      <c r="BW249" s="410" t="s">
        <v>419</v>
      </c>
      <c r="BX249" s="411" t="s">
        <v>419</v>
      </c>
    </row>
    <row r="250" spans="1:76" x14ac:dyDescent="0.25">
      <c r="A250" s="387" t="s">
        <v>394</v>
      </c>
      <c r="B250" s="393">
        <v>47.3</v>
      </c>
      <c r="C250" s="384">
        <v>56.44</v>
      </c>
      <c r="D250" s="384">
        <v>45.42</v>
      </c>
      <c r="E250" s="384">
        <v>47.74</v>
      </c>
      <c r="F250" s="388">
        <v>54.22</v>
      </c>
      <c r="G250" s="384">
        <v>47.03</v>
      </c>
      <c r="H250" s="384">
        <v>47.34</v>
      </c>
      <c r="I250" s="384">
        <v>53.74</v>
      </c>
      <c r="J250" s="384">
        <v>46.36</v>
      </c>
      <c r="K250" s="384">
        <v>49.32</v>
      </c>
      <c r="L250" s="393">
        <v>193.6</v>
      </c>
      <c r="M250" s="384">
        <v>191.89</v>
      </c>
      <c r="N250" s="384">
        <v>202.67</v>
      </c>
      <c r="O250" s="384">
        <v>181.67</v>
      </c>
      <c r="P250" s="388">
        <v>173.18</v>
      </c>
      <c r="Q250" s="384">
        <v>51.2</v>
      </c>
      <c r="R250" s="384">
        <v>76.7</v>
      </c>
      <c r="S250" s="384">
        <v>66.7</v>
      </c>
      <c r="T250" s="384">
        <v>77.5</v>
      </c>
      <c r="U250" s="384">
        <v>84.8</v>
      </c>
      <c r="V250" s="393">
        <v>71.03</v>
      </c>
      <c r="W250" s="384">
        <v>83.86</v>
      </c>
      <c r="X250" s="384">
        <v>64</v>
      </c>
      <c r="Y250" s="384">
        <v>64</v>
      </c>
      <c r="Z250" s="388">
        <v>64</v>
      </c>
      <c r="AA250" s="313" t="s">
        <v>419</v>
      </c>
      <c r="AB250" s="313" t="s">
        <v>419</v>
      </c>
      <c r="AC250" s="313" t="s">
        <v>419</v>
      </c>
      <c r="AD250" s="313" t="s">
        <v>419</v>
      </c>
      <c r="AE250" s="313" t="s">
        <v>419</v>
      </c>
      <c r="AF250" s="393" t="s">
        <v>419</v>
      </c>
      <c r="AG250" s="384" t="s">
        <v>419</v>
      </c>
      <c r="AH250" s="384" t="s">
        <v>419</v>
      </c>
      <c r="AI250" s="384" t="s">
        <v>419</v>
      </c>
      <c r="AJ250" s="388" t="s">
        <v>419</v>
      </c>
      <c r="AK250" s="313" t="s">
        <v>419</v>
      </c>
      <c r="AL250" s="313" t="s">
        <v>419</v>
      </c>
      <c r="AM250" s="313" t="s">
        <v>419</v>
      </c>
      <c r="AN250" s="313" t="s">
        <v>419</v>
      </c>
      <c r="AO250" s="313" t="s">
        <v>419</v>
      </c>
      <c r="AP250" s="393">
        <v>1376</v>
      </c>
      <c r="AQ250" s="384">
        <v>1920</v>
      </c>
      <c r="AR250" s="384">
        <v>2329</v>
      </c>
      <c r="AS250" s="384">
        <v>2555</v>
      </c>
      <c r="AT250" s="388">
        <v>2545</v>
      </c>
      <c r="AU250" s="313" t="s">
        <v>419</v>
      </c>
      <c r="AV250" s="313" t="s">
        <v>419</v>
      </c>
      <c r="AW250" s="313" t="s">
        <v>419</v>
      </c>
      <c r="AX250" s="313" t="s">
        <v>419</v>
      </c>
      <c r="AY250" s="313" t="s">
        <v>419</v>
      </c>
      <c r="AZ250" s="316" t="s">
        <v>419</v>
      </c>
      <c r="BA250" s="313" t="s">
        <v>419</v>
      </c>
      <c r="BB250" s="313" t="s">
        <v>419</v>
      </c>
      <c r="BC250" s="313" t="s">
        <v>419</v>
      </c>
      <c r="BD250" s="317" t="s">
        <v>419</v>
      </c>
      <c r="BE250" s="313" t="s">
        <v>419</v>
      </c>
      <c r="BF250" s="313" t="s">
        <v>419</v>
      </c>
      <c r="BG250" s="313" t="s">
        <v>419</v>
      </c>
      <c r="BH250" s="313" t="s">
        <v>419</v>
      </c>
      <c r="BI250" s="313" t="s">
        <v>419</v>
      </c>
      <c r="BJ250" s="402" t="s">
        <v>419</v>
      </c>
      <c r="BK250" s="403" t="s">
        <v>419</v>
      </c>
      <c r="BL250" s="403" t="s">
        <v>419</v>
      </c>
      <c r="BM250" s="403" t="s">
        <v>419</v>
      </c>
      <c r="BN250" s="404" t="s">
        <v>419</v>
      </c>
      <c r="BO250" s="313" t="s">
        <v>419</v>
      </c>
      <c r="BP250" s="313" t="s">
        <v>419</v>
      </c>
      <c r="BQ250" s="313" t="s">
        <v>419</v>
      </c>
      <c r="BR250" s="313" t="s">
        <v>419</v>
      </c>
      <c r="BS250" s="313" t="s">
        <v>419</v>
      </c>
      <c r="BT250" s="409" t="s">
        <v>419</v>
      </c>
      <c r="BU250" s="410" t="s">
        <v>419</v>
      </c>
      <c r="BV250" s="410" t="s">
        <v>419</v>
      </c>
      <c r="BW250" s="410" t="s">
        <v>419</v>
      </c>
      <c r="BX250" s="411" t="s">
        <v>419</v>
      </c>
    </row>
    <row r="251" spans="1:76" x14ac:dyDescent="0.25">
      <c r="A251" s="387" t="s">
        <v>395</v>
      </c>
      <c r="B251" s="393">
        <v>41.74</v>
      </c>
      <c r="C251" s="384">
        <v>71.12</v>
      </c>
      <c r="D251" s="384">
        <v>47.09</v>
      </c>
      <c r="E251" s="384">
        <v>47.49</v>
      </c>
      <c r="F251" s="388">
        <v>40.58</v>
      </c>
      <c r="G251" s="384">
        <v>40.76</v>
      </c>
      <c r="H251" s="384">
        <v>47.75</v>
      </c>
      <c r="I251" s="384">
        <v>40.56</v>
      </c>
      <c r="J251" s="384">
        <v>34.89</v>
      </c>
      <c r="K251" s="384">
        <v>35.21</v>
      </c>
      <c r="L251" s="393">
        <v>127.28</v>
      </c>
      <c r="M251" s="384">
        <v>177.15</v>
      </c>
      <c r="N251" s="384">
        <v>138.04</v>
      </c>
      <c r="O251" s="384">
        <v>118.66</v>
      </c>
      <c r="P251" s="388">
        <v>129.19</v>
      </c>
      <c r="Q251" s="384">
        <v>60.6</v>
      </c>
      <c r="R251" s="384">
        <v>54.9</v>
      </c>
      <c r="S251" s="384">
        <v>38.4</v>
      </c>
      <c r="T251" s="384">
        <v>59</v>
      </c>
      <c r="U251" s="384">
        <v>55.9</v>
      </c>
      <c r="V251" s="393">
        <v>60.8</v>
      </c>
      <c r="W251" s="384">
        <v>72</v>
      </c>
      <c r="X251" s="384">
        <v>66.3</v>
      </c>
      <c r="Y251" s="384">
        <v>64.8</v>
      </c>
      <c r="Z251" s="388">
        <v>64.8</v>
      </c>
      <c r="AA251" s="313" t="s">
        <v>419</v>
      </c>
      <c r="AB251" s="313" t="s">
        <v>419</v>
      </c>
      <c r="AC251" s="313" t="s">
        <v>419</v>
      </c>
      <c r="AD251" s="313" t="s">
        <v>419</v>
      </c>
      <c r="AE251" s="313" t="s">
        <v>419</v>
      </c>
      <c r="AF251" s="393">
        <v>80.7</v>
      </c>
      <c r="AG251" s="384">
        <v>93.4</v>
      </c>
      <c r="AH251" s="384">
        <v>72.2</v>
      </c>
      <c r="AI251" s="384">
        <v>87.1</v>
      </c>
      <c r="AJ251" s="388">
        <v>55.2</v>
      </c>
      <c r="AK251" s="313" t="s">
        <v>419</v>
      </c>
      <c r="AL251" s="313" t="s">
        <v>419</v>
      </c>
      <c r="AM251" s="313" t="s">
        <v>419</v>
      </c>
      <c r="AN251" s="313" t="s">
        <v>419</v>
      </c>
      <c r="AO251" s="313" t="s">
        <v>419</v>
      </c>
      <c r="AP251" s="393">
        <v>1775</v>
      </c>
      <c r="AQ251" s="384">
        <v>2220</v>
      </c>
      <c r="AR251" s="384">
        <v>2520</v>
      </c>
      <c r="AS251" s="384">
        <v>2557</v>
      </c>
      <c r="AT251" s="388">
        <v>2589</v>
      </c>
      <c r="AU251" s="313" t="s">
        <v>419</v>
      </c>
      <c r="AV251" s="313" t="s">
        <v>419</v>
      </c>
      <c r="AW251" s="313" t="s">
        <v>419</v>
      </c>
      <c r="AX251" s="313" t="s">
        <v>419</v>
      </c>
      <c r="AY251" s="313" t="s">
        <v>419</v>
      </c>
      <c r="AZ251" s="409" t="s">
        <v>419</v>
      </c>
      <c r="BA251" s="410" t="s">
        <v>419</v>
      </c>
      <c r="BB251" s="410" t="s">
        <v>419</v>
      </c>
      <c r="BC251" s="410" t="s">
        <v>419</v>
      </c>
      <c r="BD251" s="411" t="s">
        <v>419</v>
      </c>
      <c r="BE251" s="313" t="s">
        <v>419</v>
      </c>
      <c r="BF251" s="313" t="s">
        <v>419</v>
      </c>
      <c r="BG251" s="313" t="s">
        <v>419</v>
      </c>
      <c r="BH251" s="313" t="s">
        <v>419</v>
      </c>
      <c r="BI251" s="313" t="s">
        <v>419</v>
      </c>
      <c r="BJ251" s="402" t="s">
        <v>419</v>
      </c>
      <c r="BK251" s="403" t="s">
        <v>419</v>
      </c>
      <c r="BL251" s="403" t="s">
        <v>419</v>
      </c>
      <c r="BM251" s="403" t="s">
        <v>419</v>
      </c>
      <c r="BN251" s="404" t="s">
        <v>419</v>
      </c>
      <c r="BO251" s="313" t="s">
        <v>419</v>
      </c>
      <c r="BP251" s="313" t="s">
        <v>419</v>
      </c>
      <c r="BQ251" s="313" t="s">
        <v>419</v>
      </c>
      <c r="BR251" s="313" t="s">
        <v>419</v>
      </c>
      <c r="BS251" s="313" t="s">
        <v>419</v>
      </c>
      <c r="BT251" s="409" t="s">
        <v>419</v>
      </c>
      <c r="BU251" s="410" t="s">
        <v>419</v>
      </c>
      <c r="BV251" s="410" t="s">
        <v>419</v>
      </c>
      <c r="BW251" s="410" t="s">
        <v>419</v>
      </c>
      <c r="BX251" s="411" t="s">
        <v>419</v>
      </c>
    </row>
    <row r="252" spans="1:76" x14ac:dyDescent="0.25">
      <c r="A252" s="387" t="s">
        <v>396</v>
      </c>
      <c r="B252" s="393">
        <v>45.68</v>
      </c>
      <c r="C252" s="384">
        <v>60.45</v>
      </c>
      <c r="D252" s="384">
        <v>48.52</v>
      </c>
      <c r="E252" s="384">
        <v>60.7</v>
      </c>
      <c r="F252" s="388">
        <v>40.56</v>
      </c>
      <c r="G252" s="384">
        <v>47.44</v>
      </c>
      <c r="H252" s="384">
        <v>50.7</v>
      </c>
      <c r="I252" s="384">
        <v>43.96</v>
      </c>
      <c r="J252" s="384">
        <v>43.9</v>
      </c>
      <c r="K252" s="384">
        <v>50.44</v>
      </c>
      <c r="L252" s="393">
        <v>180.15</v>
      </c>
      <c r="M252" s="384">
        <v>197.28</v>
      </c>
      <c r="N252" s="384">
        <v>162.56</v>
      </c>
      <c r="O252" s="384">
        <v>174.36</v>
      </c>
      <c r="P252" s="388">
        <v>180.67</v>
      </c>
      <c r="Q252" s="384">
        <v>67.7</v>
      </c>
      <c r="R252" s="384">
        <v>48.6</v>
      </c>
      <c r="S252" s="384">
        <v>47.2</v>
      </c>
      <c r="T252" s="384">
        <v>64.099999999999994</v>
      </c>
      <c r="U252" s="384">
        <v>59.7</v>
      </c>
      <c r="V252" s="393">
        <v>82.33</v>
      </c>
      <c r="W252" s="384">
        <v>108.53</v>
      </c>
      <c r="X252" s="384">
        <v>60</v>
      </c>
      <c r="Y252" s="384">
        <v>90.13</v>
      </c>
      <c r="Z252" s="388">
        <v>96.39</v>
      </c>
      <c r="AA252" s="313" t="s">
        <v>419</v>
      </c>
      <c r="AB252" s="313" t="s">
        <v>419</v>
      </c>
      <c r="AC252" s="313" t="s">
        <v>419</v>
      </c>
      <c r="AD252" s="313" t="s">
        <v>419</v>
      </c>
      <c r="AE252" s="313" t="s">
        <v>419</v>
      </c>
      <c r="AF252" s="393">
        <v>63.03</v>
      </c>
      <c r="AG252" s="384">
        <v>90</v>
      </c>
      <c r="AH252" s="384">
        <v>92.54</v>
      </c>
      <c r="AI252" s="384">
        <v>74.5</v>
      </c>
      <c r="AJ252" s="388">
        <v>105.01</v>
      </c>
      <c r="AK252" s="313" t="s">
        <v>419</v>
      </c>
      <c r="AL252" s="313" t="s">
        <v>419</v>
      </c>
      <c r="AM252" s="313" t="s">
        <v>419</v>
      </c>
      <c r="AN252" s="313" t="s">
        <v>419</v>
      </c>
      <c r="AO252" s="313" t="s">
        <v>419</v>
      </c>
      <c r="AP252" s="393">
        <v>1670.58</v>
      </c>
      <c r="AQ252" s="384">
        <v>2627.57</v>
      </c>
      <c r="AR252" s="384">
        <v>2386.1799999999998</v>
      </c>
      <c r="AS252" s="384">
        <v>2851.3</v>
      </c>
      <c r="AT252" s="388">
        <v>2578.96</v>
      </c>
      <c r="AU252" s="384">
        <v>1820.87</v>
      </c>
      <c r="AV252" s="384">
        <v>2509.3000000000002</v>
      </c>
      <c r="AW252" s="384">
        <v>1413.6</v>
      </c>
      <c r="AX252" s="384">
        <v>2256.67</v>
      </c>
      <c r="AY252" s="384">
        <v>2506</v>
      </c>
      <c r="AZ252" s="409" t="s">
        <v>419</v>
      </c>
      <c r="BA252" s="410" t="s">
        <v>419</v>
      </c>
      <c r="BB252" s="410" t="s">
        <v>419</v>
      </c>
      <c r="BC252" s="410" t="s">
        <v>419</v>
      </c>
      <c r="BD252" s="411" t="s">
        <v>419</v>
      </c>
      <c r="BE252" s="313" t="s">
        <v>419</v>
      </c>
      <c r="BF252" s="313" t="s">
        <v>419</v>
      </c>
      <c r="BG252" s="313" t="s">
        <v>419</v>
      </c>
      <c r="BH252" s="313" t="s">
        <v>419</v>
      </c>
      <c r="BI252" s="313" t="s">
        <v>419</v>
      </c>
      <c r="BJ252" s="402" t="s">
        <v>419</v>
      </c>
      <c r="BK252" s="403" t="s">
        <v>419</v>
      </c>
      <c r="BL252" s="403" t="s">
        <v>419</v>
      </c>
      <c r="BM252" s="403" t="s">
        <v>419</v>
      </c>
      <c r="BN252" s="404" t="s">
        <v>419</v>
      </c>
      <c r="BO252" s="313" t="s">
        <v>419</v>
      </c>
      <c r="BP252" s="313" t="s">
        <v>419</v>
      </c>
      <c r="BQ252" s="313" t="s">
        <v>419</v>
      </c>
      <c r="BR252" s="313" t="s">
        <v>419</v>
      </c>
      <c r="BS252" s="313" t="s">
        <v>419</v>
      </c>
      <c r="BT252" s="409" t="s">
        <v>419</v>
      </c>
      <c r="BU252" s="410" t="s">
        <v>419</v>
      </c>
      <c r="BV252" s="410" t="s">
        <v>419</v>
      </c>
      <c r="BW252" s="410" t="s">
        <v>419</v>
      </c>
      <c r="BX252" s="411" t="s">
        <v>419</v>
      </c>
    </row>
    <row r="253" spans="1:76" x14ac:dyDescent="0.25">
      <c r="A253" s="387" t="s">
        <v>397</v>
      </c>
      <c r="B253" s="393">
        <v>55.27</v>
      </c>
      <c r="C253" s="384">
        <v>53.6</v>
      </c>
      <c r="D253" s="384">
        <v>27</v>
      </c>
      <c r="E253" s="384">
        <v>25.05</v>
      </c>
      <c r="F253" s="388">
        <v>34.79</v>
      </c>
      <c r="G253" s="384">
        <v>42.1</v>
      </c>
      <c r="H253" s="384">
        <v>25.13</v>
      </c>
      <c r="I253" s="384">
        <v>24.8</v>
      </c>
      <c r="J253" s="384">
        <v>36.46</v>
      </c>
      <c r="K253" s="384">
        <v>36.25</v>
      </c>
      <c r="L253" s="393">
        <v>99.93</v>
      </c>
      <c r="M253" s="384">
        <v>92.05</v>
      </c>
      <c r="N253" s="384">
        <v>57.68</v>
      </c>
      <c r="O253" s="384">
        <v>58.06</v>
      </c>
      <c r="P253" s="388">
        <v>107.35</v>
      </c>
      <c r="Q253" s="384">
        <v>41.2</v>
      </c>
      <c r="R253" s="384">
        <v>38.5</v>
      </c>
      <c r="S253" s="384">
        <v>23.2</v>
      </c>
      <c r="T253" s="384">
        <v>64.099999999999994</v>
      </c>
      <c r="U253" s="384">
        <v>61.6</v>
      </c>
      <c r="V253" s="393">
        <v>68.13</v>
      </c>
      <c r="W253" s="384">
        <v>76.92</v>
      </c>
      <c r="X253" s="384">
        <v>41.6</v>
      </c>
      <c r="Y253" s="384">
        <v>50.74</v>
      </c>
      <c r="Z253" s="388">
        <v>86</v>
      </c>
      <c r="AA253" s="313">
        <v>16.3</v>
      </c>
      <c r="AB253" s="313">
        <v>16.2</v>
      </c>
      <c r="AC253" s="313">
        <v>10.4</v>
      </c>
      <c r="AD253" s="313">
        <v>14.8</v>
      </c>
      <c r="AE253" s="313">
        <v>15.7</v>
      </c>
      <c r="AF253" s="393">
        <v>72.5</v>
      </c>
      <c r="AG253" s="384">
        <v>55.3</v>
      </c>
      <c r="AH253" s="384">
        <v>44.16</v>
      </c>
      <c r="AI253" s="384">
        <v>43.72</v>
      </c>
      <c r="AJ253" s="388">
        <v>75.069999999999993</v>
      </c>
      <c r="AK253" s="313">
        <v>2035</v>
      </c>
      <c r="AL253" s="313">
        <v>1721</v>
      </c>
      <c r="AM253" s="313">
        <v>1455</v>
      </c>
      <c r="AN253" s="313">
        <v>2148.4499999999998</v>
      </c>
      <c r="AO253" s="313">
        <v>2213.44</v>
      </c>
      <c r="AP253" s="393">
        <v>1996.81</v>
      </c>
      <c r="AQ253" s="384">
        <v>1618.01</v>
      </c>
      <c r="AR253" s="384">
        <v>1114.53</v>
      </c>
      <c r="AS253" s="384">
        <v>1180.8699999999999</v>
      </c>
      <c r="AT253" s="388">
        <v>1127.32</v>
      </c>
      <c r="AU253" s="384">
        <v>1663.6</v>
      </c>
      <c r="AV253" s="384">
        <v>2379</v>
      </c>
      <c r="AW253" s="384">
        <v>711.2</v>
      </c>
      <c r="AX253" s="384">
        <v>1851</v>
      </c>
      <c r="AY253" s="384">
        <v>2249</v>
      </c>
      <c r="AZ253" s="409" t="s">
        <v>419</v>
      </c>
      <c r="BA253" s="410" t="s">
        <v>419</v>
      </c>
      <c r="BB253" s="410" t="s">
        <v>419</v>
      </c>
      <c r="BC253" s="410" t="s">
        <v>419</v>
      </c>
      <c r="BD253" s="411" t="s">
        <v>419</v>
      </c>
      <c r="BE253" s="384">
        <v>761.6</v>
      </c>
      <c r="BF253" s="384">
        <v>1632.57</v>
      </c>
      <c r="BG253" s="384">
        <v>974.61</v>
      </c>
      <c r="BH253" s="384">
        <v>775.83</v>
      </c>
      <c r="BI253" s="384">
        <v>1121.0899999999999</v>
      </c>
      <c r="BJ253" s="402" t="s">
        <v>419</v>
      </c>
      <c r="BK253" s="403" t="s">
        <v>419</v>
      </c>
      <c r="BL253" s="403" t="s">
        <v>419</v>
      </c>
      <c r="BM253" s="403" t="s">
        <v>419</v>
      </c>
      <c r="BN253" s="404" t="s">
        <v>419</v>
      </c>
      <c r="BO253" s="313">
        <v>1663.6</v>
      </c>
      <c r="BP253" s="313">
        <v>2379</v>
      </c>
      <c r="BQ253" s="313">
        <v>681.6</v>
      </c>
      <c r="BR253" s="313">
        <v>1851</v>
      </c>
      <c r="BS253" s="313">
        <v>2249</v>
      </c>
      <c r="BT253" s="393">
        <v>1663.6</v>
      </c>
      <c r="BU253" s="384">
        <v>2379</v>
      </c>
      <c r="BV253" s="384">
        <v>929.6</v>
      </c>
      <c r="BW253" s="384">
        <v>1851</v>
      </c>
      <c r="BX253" s="388">
        <v>2249</v>
      </c>
    </row>
    <row r="254" spans="1:76" x14ac:dyDescent="0.25">
      <c r="A254" s="387" t="s">
        <v>398</v>
      </c>
      <c r="B254" s="393">
        <v>54.05</v>
      </c>
      <c r="C254" s="384">
        <v>69.739999999999995</v>
      </c>
      <c r="D254" s="384">
        <v>36.340000000000003</v>
      </c>
      <c r="E254" s="384">
        <v>57.64</v>
      </c>
      <c r="F254" s="388">
        <v>34.58</v>
      </c>
      <c r="G254" s="384">
        <v>53.45</v>
      </c>
      <c r="H254" s="384">
        <v>45.46</v>
      </c>
      <c r="I254" s="384">
        <v>35.909999999999997</v>
      </c>
      <c r="J254" s="384">
        <v>42.65</v>
      </c>
      <c r="K254" s="384">
        <v>43.93</v>
      </c>
      <c r="L254" s="393">
        <v>159.79</v>
      </c>
      <c r="M254" s="384">
        <v>154.13999999999999</v>
      </c>
      <c r="N254" s="384">
        <v>96.94</v>
      </c>
      <c r="O254" s="384">
        <v>132.36000000000001</v>
      </c>
      <c r="P254" s="388">
        <v>146.46</v>
      </c>
      <c r="Q254" s="384">
        <v>65.099999999999994</v>
      </c>
      <c r="R254" s="384">
        <v>50.7</v>
      </c>
      <c r="S254" s="384">
        <v>36</v>
      </c>
      <c r="T254" s="384">
        <v>67.900000000000006</v>
      </c>
      <c r="U254" s="384">
        <v>62.9</v>
      </c>
      <c r="V254" s="393">
        <v>66.099999999999994</v>
      </c>
      <c r="W254" s="384">
        <v>58.7</v>
      </c>
      <c r="X254" s="384">
        <v>53.6</v>
      </c>
      <c r="Y254" s="384">
        <v>60</v>
      </c>
      <c r="Z254" s="388">
        <v>98.44</v>
      </c>
      <c r="AA254" s="313" t="s">
        <v>419</v>
      </c>
      <c r="AB254" s="313" t="s">
        <v>419</v>
      </c>
      <c r="AC254" s="313" t="s">
        <v>419</v>
      </c>
      <c r="AD254" s="313" t="s">
        <v>419</v>
      </c>
      <c r="AE254" s="313" t="s">
        <v>419</v>
      </c>
      <c r="AF254" s="393">
        <v>78.37</v>
      </c>
      <c r="AG254" s="384">
        <v>92.49</v>
      </c>
      <c r="AH254" s="384">
        <v>57.21</v>
      </c>
      <c r="AI254" s="384">
        <v>76.760000000000005</v>
      </c>
      <c r="AJ254" s="388">
        <v>86.38</v>
      </c>
      <c r="AK254" s="313" t="s">
        <v>419</v>
      </c>
      <c r="AL254" s="313" t="s">
        <v>419</v>
      </c>
      <c r="AM254" s="313" t="s">
        <v>419</v>
      </c>
      <c r="AN254" s="313" t="s">
        <v>419</v>
      </c>
      <c r="AO254" s="313" t="s">
        <v>419</v>
      </c>
      <c r="AP254" s="393">
        <v>1914.73</v>
      </c>
      <c r="AQ254" s="384">
        <v>2790.27</v>
      </c>
      <c r="AR254" s="384">
        <v>2564.1</v>
      </c>
      <c r="AS254" s="384">
        <v>2471.87</v>
      </c>
      <c r="AT254" s="388">
        <v>1686.47</v>
      </c>
      <c r="AU254" s="384">
        <v>1768.5</v>
      </c>
      <c r="AV254" s="384">
        <v>2716</v>
      </c>
      <c r="AW254" s="384">
        <v>1466.4</v>
      </c>
      <c r="AX254" s="384">
        <v>1842</v>
      </c>
      <c r="AY254" s="384">
        <v>2198</v>
      </c>
      <c r="AZ254" s="409">
        <v>1768.5</v>
      </c>
      <c r="BA254" s="410">
        <v>2716</v>
      </c>
      <c r="BB254" s="410">
        <v>1276</v>
      </c>
      <c r="BC254" s="410">
        <v>1842</v>
      </c>
      <c r="BD254" s="411">
        <v>2198</v>
      </c>
      <c r="BE254" s="313" t="s">
        <v>419</v>
      </c>
      <c r="BF254" s="313" t="s">
        <v>419</v>
      </c>
      <c r="BG254" s="313" t="s">
        <v>419</v>
      </c>
      <c r="BH254" s="313" t="s">
        <v>419</v>
      </c>
      <c r="BI254" s="313" t="s">
        <v>419</v>
      </c>
      <c r="BJ254" s="402" t="s">
        <v>419</v>
      </c>
      <c r="BK254" s="403" t="s">
        <v>419</v>
      </c>
      <c r="BL254" s="403" t="s">
        <v>419</v>
      </c>
      <c r="BM254" s="403" t="s">
        <v>419</v>
      </c>
      <c r="BN254" s="404" t="s">
        <v>419</v>
      </c>
      <c r="BO254" s="384">
        <v>1768.5</v>
      </c>
      <c r="BP254" s="384">
        <v>2716</v>
      </c>
      <c r="BQ254" s="384">
        <v>974.4</v>
      </c>
      <c r="BR254" s="384">
        <v>1842</v>
      </c>
      <c r="BS254" s="384">
        <v>2198</v>
      </c>
      <c r="BT254" s="409" t="s">
        <v>419</v>
      </c>
      <c r="BU254" s="410" t="s">
        <v>419</v>
      </c>
      <c r="BV254" s="410" t="s">
        <v>419</v>
      </c>
      <c r="BW254" s="410" t="s">
        <v>419</v>
      </c>
      <c r="BX254" s="411" t="s">
        <v>419</v>
      </c>
    </row>
    <row r="255" spans="1:76" x14ac:dyDescent="0.25">
      <c r="A255" s="387" t="s">
        <v>399</v>
      </c>
      <c r="B255" s="393">
        <v>30.83</v>
      </c>
      <c r="C255" s="384">
        <v>39.04</v>
      </c>
      <c r="D255" s="384">
        <v>35.9</v>
      </c>
      <c r="E255" s="384">
        <v>22.9</v>
      </c>
      <c r="F255" s="388">
        <v>27.84</v>
      </c>
      <c r="G255" s="384">
        <v>51.91</v>
      </c>
      <c r="H255" s="384">
        <v>32.79</v>
      </c>
      <c r="I255" s="384">
        <v>36.22</v>
      </c>
      <c r="J255" s="384">
        <v>41.38</v>
      </c>
      <c r="K255" s="384">
        <v>37.69</v>
      </c>
      <c r="L255" s="393">
        <v>173.35</v>
      </c>
      <c r="M255" s="384">
        <v>112.76</v>
      </c>
      <c r="N255" s="384">
        <v>146.69</v>
      </c>
      <c r="O255" s="384">
        <v>123.19</v>
      </c>
      <c r="P255" s="388">
        <v>154.63999999999999</v>
      </c>
      <c r="Q255" s="384">
        <v>41.2</v>
      </c>
      <c r="R255" s="384">
        <v>33.9</v>
      </c>
      <c r="S255" s="384">
        <v>24</v>
      </c>
      <c r="T255" s="384">
        <v>31</v>
      </c>
      <c r="U255" s="384">
        <v>40.700000000000003</v>
      </c>
      <c r="V255" s="393">
        <v>53.8</v>
      </c>
      <c r="W255" s="384">
        <v>97.2</v>
      </c>
      <c r="X255" s="384">
        <v>44.8</v>
      </c>
      <c r="Y255" s="384">
        <v>69.7</v>
      </c>
      <c r="Z255" s="388">
        <v>80.7</v>
      </c>
      <c r="AA255" s="384">
        <v>13.1</v>
      </c>
      <c r="AB255" s="384">
        <v>17</v>
      </c>
      <c r="AC255" s="384">
        <v>10.4</v>
      </c>
      <c r="AD255" s="384">
        <v>15.3</v>
      </c>
      <c r="AE255" s="384">
        <v>15.7</v>
      </c>
      <c r="AF255" s="393">
        <v>65.680000000000007</v>
      </c>
      <c r="AG255" s="384">
        <v>70.650000000000006</v>
      </c>
      <c r="AH255" s="384">
        <v>44.16</v>
      </c>
      <c r="AI255" s="384">
        <v>37.770000000000003</v>
      </c>
      <c r="AJ255" s="388">
        <v>69.989999999999995</v>
      </c>
      <c r="AK255" s="313" t="s">
        <v>419</v>
      </c>
      <c r="AL255" s="313" t="s">
        <v>419</v>
      </c>
      <c r="AM255" s="313" t="s">
        <v>419</v>
      </c>
      <c r="AN255" s="313" t="s">
        <v>419</v>
      </c>
      <c r="AO255" s="313" t="s">
        <v>419</v>
      </c>
      <c r="AP255" s="393">
        <v>1712.25</v>
      </c>
      <c r="AQ255" s="384">
        <v>1554.02</v>
      </c>
      <c r="AR255" s="384">
        <v>1201.94</v>
      </c>
      <c r="AS255" s="384">
        <v>1069.73</v>
      </c>
      <c r="AT255" s="388">
        <v>994.84</v>
      </c>
      <c r="AU255" s="384" t="s">
        <v>419</v>
      </c>
      <c r="AV255" s="384" t="s">
        <v>419</v>
      </c>
      <c r="AW255" s="384" t="s">
        <v>419</v>
      </c>
      <c r="AX255" s="384" t="s">
        <v>419</v>
      </c>
      <c r="AY255" s="384" t="s">
        <v>419</v>
      </c>
      <c r="AZ255" s="409" t="s">
        <v>419</v>
      </c>
      <c r="BA255" s="410" t="s">
        <v>419</v>
      </c>
      <c r="BB255" s="410" t="s">
        <v>419</v>
      </c>
      <c r="BC255" s="410" t="s">
        <v>419</v>
      </c>
      <c r="BD255" s="411" t="s">
        <v>419</v>
      </c>
      <c r="BE255" s="313" t="s">
        <v>419</v>
      </c>
      <c r="BF255" s="313" t="s">
        <v>419</v>
      </c>
      <c r="BG255" s="313" t="s">
        <v>419</v>
      </c>
      <c r="BH255" s="313" t="s">
        <v>419</v>
      </c>
      <c r="BI255" s="313" t="s">
        <v>419</v>
      </c>
      <c r="BJ255" s="402" t="s">
        <v>419</v>
      </c>
      <c r="BK255" s="403" t="s">
        <v>419</v>
      </c>
      <c r="BL255" s="403" t="s">
        <v>419</v>
      </c>
      <c r="BM255" s="403" t="s">
        <v>419</v>
      </c>
      <c r="BN255" s="404" t="s">
        <v>419</v>
      </c>
      <c r="BO255" s="313" t="s">
        <v>419</v>
      </c>
      <c r="BP255" s="313" t="s">
        <v>419</v>
      </c>
      <c r="BQ255" s="313" t="s">
        <v>419</v>
      </c>
      <c r="BR255" s="313" t="s">
        <v>419</v>
      </c>
      <c r="BS255" s="313" t="s">
        <v>419</v>
      </c>
      <c r="BT255" s="409" t="s">
        <v>419</v>
      </c>
      <c r="BU255" s="410" t="s">
        <v>419</v>
      </c>
      <c r="BV255" s="410" t="s">
        <v>419</v>
      </c>
      <c r="BW255" s="410" t="s">
        <v>419</v>
      </c>
      <c r="BX255" s="411" t="s">
        <v>419</v>
      </c>
    </row>
    <row r="256" spans="1:76" x14ac:dyDescent="0.25">
      <c r="A256" s="387" t="s">
        <v>400</v>
      </c>
      <c r="B256" s="393">
        <v>48.51</v>
      </c>
      <c r="C256" s="384">
        <v>65.040000000000006</v>
      </c>
      <c r="D256" s="384">
        <v>44.83</v>
      </c>
      <c r="E256" s="384">
        <v>51.79</v>
      </c>
      <c r="F256" s="388">
        <v>53.15</v>
      </c>
      <c r="G256" s="384">
        <v>46.96</v>
      </c>
      <c r="H256" s="384">
        <v>43.53</v>
      </c>
      <c r="I256" s="384">
        <v>30.12</v>
      </c>
      <c r="J256" s="384">
        <v>29.79</v>
      </c>
      <c r="K256" s="384">
        <v>37.83</v>
      </c>
      <c r="L256" s="393">
        <v>134.33000000000001</v>
      </c>
      <c r="M256" s="384">
        <v>137.78</v>
      </c>
      <c r="N256" s="384">
        <v>83.24</v>
      </c>
      <c r="O256" s="384">
        <v>81.83</v>
      </c>
      <c r="P256" s="388">
        <v>130.30000000000001</v>
      </c>
      <c r="Q256" s="384">
        <v>41.1</v>
      </c>
      <c r="R256" s="384">
        <v>40.5</v>
      </c>
      <c r="S256" s="384">
        <v>27.2</v>
      </c>
      <c r="T256" s="384">
        <v>35.799999999999997</v>
      </c>
      <c r="U256" s="384">
        <v>40.1</v>
      </c>
      <c r="V256" s="393">
        <v>59.28</v>
      </c>
      <c r="W256" s="384">
        <v>97.27</v>
      </c>
      <c r="X256" s="384">
        <v>63.2</v>
      </c>
      <c r="Y256" s="384">
        <v>69.88</v>
      </c>
      <c r="Z256" s="388">
        <v>81.95</v>
      </c>
      <c r="AA256" s="313" t="s">
        <v>419</v>
      </c>
      <c r="AB256" s="313" t="s">
        <v>419</v>
      </c>
      <c r="AC256" s="313" t="s">
        <v>419</v>
      </c>
      <c r="AD256" s="313" t="s">
        <v>419</v>
      </c>
      <c r="AE256" s="313" t="s">
        <v>419</v>
      </c>
      <c r="AF256" s="393">
        <v>76.489999999999995</v>
      </c>
      <c r="AG256" s="384">
        <v>89.58</v>
      </c>
      <c r="AH256" s="384">
        <v>59.56</v>
      </c>
      <c r="AI256" s="384">
        <v>77.41</v>
      </c>
      <c r="AJ256" s="388">
        <v>99.98</v>
      </c>
      <c r="AK256" s="313" t="s">
        <v>419</v>
      </c>
      <c r="AL256" s="313" t="s">
        <v>419</v>
      </c>
      <c r="AM256" s="313" t="s">
        <v>419</v>
      </c>
      <c r="AN256" s="313" t="s">
        <v>419</v>
      </c>
      <c r="AO256" s="313" t="s">
        <v>419</v>
      </c>
      <c r="AP256" s="393">
        <v>1831.46</v>
      </c>
      <c r="AQ256" s="384">
        <v>2316.06</v>
      </c>
      <c r="AR256" s="384">
        <v>1707.91</v>
      </c>
      <c r="AS256" s="384">
        <v>1595.66</v>
      </c>
      <c r="AT256" s="388">
        <v>2069.7800000000002</v>
      </c>
      <c r="AU256" s="384">
        <v>1661.6</v>
      </c>
      <c r="AV256" s="384">
        <v>2279</v>
      </c>
      <c r="AW256" s="384">
        <v>1268.8</v>
      </c>
      <c r="AX256" s="384">
        <v>1772</v>
      </c>
      <c r="AY256" s="384">
        <v>2566</v>
      </c>
      <c r="AZ256" s="409" t="s">
        <v>419</v>
      </c>
      <c r="BA256" s="410" t="s">
        <v>419</v>
      </c>
      <c r="BB256" s="410" t="s">
        <v>419</v>
      </c>
      <c r="BC256" s="410" t="s">
        <v>419</v>
      </c>
      <c r="BD256" s="411" t="s">
        <v>419</v>
      </c>
      <c r="BE256" s="313" t="s">
        <v>419</v>
      </c>
      <c r="BF256" s="313" t="s">
        <v>419</v>
      </c>
      <c r="BG256" s="313" t="s">
        <v>419</v>
      </c>
      <c r="BH256" s="313" t="s">
        <v>419</v>
      </c>
      <c r="BI256" s="313" t="s">
        <v>419</v>
      </c>
      <c r="BJ256" s="402" t="s">
        <v>419</v>
      </c>
      <c r="BK256" s="403" t="s">
        <v>419</v>
      </c>
      <c r="BL256" s="403" t="s">
        <v>419</v>
      </c>
      <c r="BM256" s="403" t="s">
        <v>419</v>
      </c>
      <c r="BN256" s="404" t="s">
        <v>419</v>
      </c>
      <c r="BO256" s="313" t="s">
        <v>419</v>
      </c>
      <c r="BP256" s="313" t="s">
        <v>419</v>
      </c>
      <c r="BQ256" s="313" t="s">
        <v>419</v>
      </c>
      <c r="BR256" s="313" t="s">
        <v>419</v>
      </c>
      <c r="BS256" s="313" t="s">
        <v>419</v>
      </c>
      <c r="BT256" s="409" t="s">
        <v>419</v>
      </c>
      <c r="BU256" s="410" t="s">
        <v>419</v>
      </c>
      <c r="BV256" s="410" t="s">
        <v>419</v>
      </c>
      <c r="BW256" s="410" t="s">
        <v>419</v>
      </c>
      <c r="BX256" s="411" t="s">
        <v>419</v>
      </c>
    </row>
    <row r="257" spans="1:76" x14ac:dyDescent="0.25">
      <c r="A257" s="387" t="s">
        <v>401</v>
      </c>
      <c r="B257" s="393">
        <v>45.6</v>
      </c>
      <c r="C257" s="384">
        <v>60.9</v>
      </c>
      <c r="D257" s="384">
        <v>46.4</v>
      </c>
      <c r="E257" s="384">
        <v>59.87</v>
      </c>
      <c r="F257" s="388">
        <v>49.6</v>
      </c>
      <c r="G257" s="384">
        <v>54.54</v>
      </c>
      <c r="H257" s="384">
        <v>50.77</v>
      </c>
      <c r="I257" s="384">
        <v>48.77</v>
      </c>
      <c r="J257" s="384">
        <v>39.159999999999997</v>
      </c>
      <c r="K257" s="384">
        <v>46.76</v>
      </c>
      <c r="L257" s="393">
        <v>187.42</v>
      </c>
      <c r="M257" s="384">
        <v>189.77</v>
      </c>
      <c r="N257" s="384">
        <v>160.36000000000001</v>
      </c>
      <c r="O257" s="384">
        <v>133.53</v>
      </c>
      <c r="P257" s="388">
        <v>171.52</v>
      </c>
      <c r="Q257" s="384">
        <v>48.8</v>
      </c>
      <c r="R257" s="384">
        <v>42.3</v>
      </c>
      <c r="S257" s="384">
        <v>28</v>
      </c>
      <c r="T257" s="384">
        <v>46.5</v>
      </c>
      <c r="U257" s="384">
        <v>47.3</v>
      </c>
      <c r="V257" s="393">
        <v>60</v>
      </c>
      <c r="W257" s="384">
        <v>74.569999999999993</v>
      </c>
      <c r="X257" s="384">
        <v>79.55</v>
      </c>
      <c r="Y257" s="384">
        <v>68.099999999999994</v>
      </c>
      <c r="Z257" s="388">
        <v>64</v>
      </c>
      <c r="AA257" s="384">
        <v>13.1</v>
      </c>
      <c r="AB257" s="384">
        <v>17</v>
      </c>
      <c r="AC257" s="384">
        <v>11.2</v>
      </c>
      <c r="AD257" s="384">
        <v>12.5</v>
      </c>
      <c r="AE257" s="384">
        <v>15.3</v>
      </c>
      <c r="AF257" s="393">
        <v>81.5</v>
      </c>
      <c r="AG257" s="384">
        <v>93.6</v>
      </c>
      <c r="AH257" s="384">
        <v>72.2</v>
      </c>
      <c r="AI257" s="384">
        <v>87</v>
      </c>
      <c r="AJ257" s="388">
        <v>95.4</v>
      </c>
      <c r="AK257" s="313" t="s">
        <v>419</v>
      </c>
      <c r="AL257" s="313" t="s">
        <v>419</v>
      </c>
      <c r="AM257" s="313" t="s">
        <v>419</v>
      </c>
      <c r="AN257" s="313" t="s">
        <v>419</v>
      </c>
      <c r="AO257" s="313" t="s">
        <v>419</v>
      </c>
      <c r="AP257" s="316" t="s">
        <v>419</v>
      </c>
      <c r="AQ257" s="313" t="s">
        <v>419</v>
      </c>
      <c r="AR257" s="313" t="s">
        <v>419</v>
      </c>
      <c r="AS257" s="313" t="s">
        <v>419</v>
      </c>
      <c r="AT257" s="317" t="s">
        <v>419</v>
      </c>
      <c r="AU257" s="384">
        <v>2200</v>
      </c>
      <c r="AV257" s="384">
        <v>1600</v>
      </c>
      <c r="AW257" s="384">
        <v>1328</v>
      </c>
      <c r="AX257" s="384">
        <v>2140</v>
      </c>
      <c r="AY257" s="384">
        <v>2100</v>
      </c>
      <c r="AZ257" s="409" t="s">
        <v>419</v>
      </c>
      <c r="BA257" s="410" t="s">
        <v>419</v>
      </c>
      <c r="BB257" s="410" t="s">
        <v>419</v>
      </c>
      <c r="BC257" s="410" t="s">
        <v>419</v>
      </c>
      <c r="BD257" s="411" t="s">
        <v>419</v>
      </c>
      <c r="BE257" s="313" t="s">
        <v>419</v>
      </c>
      <c r="BF257" s="313" t="s">
        <v>419</v>
      </c>
      <c r="BG257" s="313" t="s">
        <v>419</v>
      </c>
      <c r="BH257" s="313" t="s">
        <v>419</v>
      </c>
      <c r="BI257" s="313" t="s">
        <v>419</v>
      </c>
      <c r="BJ257" s="402" t="s">
        <v>419</v>
      </c>
      <c r="BK257" s="403" t="s">
        <v>419</v>
      </c>
      <c r="BL257" s="403" t="s">
        <v>419</v>
      </c>
      <c r="BM257" s="403" t="s">
        <v>419</v>
      </c>
      <c r="BN257" s="404" t="s">
        <v>419</v>
      </c>
      <c r="BO257" s="313" t="s">
        <v>419</v>
      </c>
      <c r="BP257" s="313" t="s">
        <v>419</v>
      </c>
      <c r="BQ257" s="313" t="s">
        <v>419</v>
      </c>
      <c r="BR257" s="313" t="s">
        <v>419</v>
      </c>
      <c r="BS257" s="313" t="s">
        <v>419</v>
      </c>
      <c r="BT257" s="409" t="s">
        <v>419</v>
      </c>
      <c r="BU257" s="410" t="s">
        <v>419</v>
      </c>
      <c r="BV257" s="410" t="s">
        <v>419</v>
      </c>
      <c r="BW257" s="410" t="s">
        <v>419</v>
      </c>
      <c r="BX257" s="411" t="s">
        <v>419</v>
      </c>
    </row>
    <row r="258" spans="1:76" x14ac:dyDescent="0.25">
      <c r="A258" s="387" t="s">
        <v>402</v>
      </c>
      <c r="B258" s="393">
        <v>43.2</v>
      </c>
      <c r="C258" s="384">
        <v>58.5</v>
      </c>
      <c r="D258" s="384">
        <v>43.2</v>
      </c>
      <c r="E258" s="384">
        <v>58.9</v>
      </c>
      <c r="F258" s="388">
        <v>44</v>
      </c>
      <c r="G258" s="384">
        <v>55.7</v>
      </c>
      <c r="H258" s="384">
        <v>56.85</v>
      </c>
      <c r="I258" s="384">
        <v>61.85</v>
      </c>
      <c r="J258" s="384">
        <v>44.51</v>
      </c>
      <c r="K258" s="384">
        <v>54.07</v>
      </c>
      <c r="L258" s="393">
        <v>205.5</v>
      </c>
      <c r="M258" s="384">
        <v>204.4</v>
      </c>
      <c r="N258" s="384">
        <v>206.66</v>
      </c>
      <c r="O258" s="384">
        <v>150.37</v>
      </c>
      <c r="P258" s="388">
        <v>195.41</v>
      </c>
      <c r="Q258" s="384">
        <v>48.8</v>
      </c>
      <c r="R258" s="384">
        <v>42.3</v>
      </c>
      <c r="S258" s="384">
        <v>40</v>
      </c>
      <c r="T258" s="384">
        <v>46.5</v>
      </c>
      <c r="U258" s="384">
        <v>47.3</v>
      </c>
      <c r="V258" s="393">
        <v>77</v>
      </c>
      <c r="W258" s="384">
        <v>72</v>
      </c>
      <c r="X258" s="384">
        <v>61.6</v>
      </c>
      <c r="Y258" s="384">
        <v>65.7</v>
      </c>
      <c r="Z258" s="388">
        <v>62.4</v>
      </c>
      <c r="AA258" s="313" t="s">
        <v>419</v>
      </c>
      <c r="AB258" s="313" t="s">
        <v>419</v>
      </c>
      <c r="AC258" s="313" t="s">
        <v>419</v>
      </c>
      <c r="AD258" s="313" t="s">
        <v>419</v>
      </c>
      <c r="AE258" s="313" t="s">
        <v>419</v>
      </c>
      <c r="AF258" s="393">
        <v>72.7</v>
      </c>
      <c r="AG258" s="384">
        <v>74</v>
      </c>
      <c r="AH258" s="384">
        <v>60</v>
      </c>
      <c r="AI258" s="384">
        <v>62.9</v>
      </c>
      <c r="AJ258" s="388">
        <v>82.9</v>
      </c>
      <c r="AK258" s="313" t="s">
        <v>419</v>
      </c>
      <c r="AL258" s="313" t="s">
        <v>419</v>
      </c>
      <c r="AM258" s="313" t="s">
        <v>419</v>
      </c>
      <c r="AN258" s="313" t="s">
        <v>419</v>
      </c>
      <c r="AO258" s="313" t="s">
        <v>419</v>
      </c>
      <c r="AP258" s="316" t="s">
        <v>419</v>
      </c>
      <c r="AQ258" s="313" t="s">
        <v>419</v>
      </c>
      <c r="AR258" s="313" t="s">
        <v>419</v>
      </c>
      <c r="AS258" s="313" t="s">
        <v>419</v>
      </c>
      <c r="AT258" s="317" t="s">
        <v>419</v>
      </c>
      <c r="AU258" s="313" t="s">
        <v>419</v>
      </c>
      <c r="AV258" s="313" t="s">
        <v>419</v>
      </c>
      <c r="AW258" s="313" t="s">
        <v>419</v>
      </c>
      <c r="AX258" s="313" t="s">
        <v>419</v>
      </c>
      <c r="AY258" s="313" t="s">
        <v>419</v>
      </c>
      <c r="AZ258" s="409" t="s">
        <v>419</v>
      </c>
      <c r="BA258" s="410" t="s">
        <v>419</v>
      </c>
      <c r="BB258" s="410" t="s">
        <v>419</v>
      </c>
      <c r="BC258" s="410" t="s">
        <v>419</v>
      </c>
      <c r="BD258" s="411" t="s">
        <v>419</v>
      </c>
      <c r="BE258" s="313" t="s">
        <v>419</v>
      </c>
      <c r="BF258" s="313" t="s">
        <v>419</v>
      </c>
      <c r="BG258" s="313" t="s">
        <v>419</v>
      </c>
      <c r="BH258" s="313" t="s">
        <v>419</v>
      </c>
      <c r="BI258" s="313" t="s">
        <v>419</v>
      </c>
      <c r="BJ258" s="402" t="s">
        <v>419</v>
      </c>
      <c r="BK258" s="403" t="s">
        <v>419</v>
      </c>
      <c r="BL258" s="403" t="s">
        <v>419</v>
      </c>
      <c r="BM258" s="403" t="s">
        <v>419</v>
      </c>
      <c r="BN258" s="404" t="s">
        <v>419</v>
      </c>
      <c r="BO258" s="313" t="s">
        <v>419</v>
      </c>
      <c r="BP258" s="313" t="s">
        <v>419</v>
      </c>
      <c r="BQ258" s="313" t="s">
        <v>419</v>
      </c>
      <c r="BR258" s="313" t="s">
        <v>419</v>
      </c>
      <c r="BS258" s="313" t="s">
        <v>419</v>
      </c>
      <c r="BT258" s="409" t="s">
        <v>419</v>
      </c>
      <c r="BU258" s="410" t="s">
        <v>419</v>
      </c>
      <c r="BV258" s="410" t="s">
        <v>419</v>
      </c>
      <c r="BW258" s="410" t="s">
        <v>419</v>
      </c>
      <c r="BX258" s="411" t="s">
        <v>419</v>
      </c>
    </row>
    <row r="259" spans="1:76" x14ac:dyDescent="0.25">
      <c r="A259" s="387" t="s">
        <v>403</v>
      </c>
      <c r="B259" s="393">
        <v>44.09</v>
      </c>
      <c r="C259" s="384">
        <v>61.45</v>
      </c>
      <c r="D259" s="384">
        <v>42.8</v>
      </c>
      <c r="E259" s="384">
        <v>65.37</v>
      </c>
      <c r="F259" s="388">
        <v>54.59</v>
      </c>
      <c r="G259" s="384">
        <v>41.22</v>
      </c>
      <c r="H259" s="384">
        <v>39.520000000000003</v>
      </c>
      <c r="I259" s="384">
        <v>32.56</v>
      </c>
      <c r="J259" s="384">
        <v>40.64</v>
      </c>
      <c r="K259" s="384">
        <v>50.48</v>
      </c>
      <c r="L259" s="393">
        <v>152.44999999999999</v>
      </c>
      <c r="M259" s="384">
        <v>160.72999999999999</v>
      </c>
      <c r="N259" s="384">
        <v>116.13</v>
      </c>
      <c r="O259" s="384">
        <v>152.24</v>
      </c>
      <c r="P259" s="388">
        <v>184.75</v>
      </c>
      <c r="Q259" s="384">
        <v>67.900000000000006</v>
      </c>
      <c r="R259" s="384">
        <v>54</v>
      </c>
      <c r="S259" s="384">
        <v>41.6</v>
      </c>
      <c r="T259" s="384">
        <v>53.7</v>
      </c>
      <c r="U259" s="384">
        <v>48.3</v>
      </c>
      <c r="V259" s="393">
        <v>74.95</v>
      </c>
      <c r="W259" s="384">
        <v>85.7</v>
      </c>
      <c r="X259" s="384">
        <v>72.8</v>
      </c>
      <c r="Y259" s="384">
        <v>95.49</v>
      </c>
      <c r="Z259" s="388">
        <v>74.31</v>
      </c>
      <c r="AA259" s="384">
        <v>14.7</v>
      </c>
      <c r="AB259" s="384">
        <v>17.100000000000001</v>
      </c>
      <c r="AC259" s="384">
        <v>7.2</v>
      </c>
      <c r="AD259" s="384">
        <v>16.399999999999999</v>
      </c>
      <c r="AE259" s="384">
        <v>15.5</v>
      </c>
      <c r="AF259" s="393">
        <v>65.7</v>
      </c>
      <c r="AG259" s="384">
        <v>55.2</v>
      </c>
      <c r="AH259" s="384">
        <v>43.2</v>
      </c>
      <c r="AI259" s="384">
        <v>43.2</v>
      </c>
      <c r="AJ259" s="388">
        <v>49.5</v>
      </c>
      <c r="AK259" s="313" t="s">
        <v>419</v>
      </c>
      <c r="AL259" s="313" t="s">
        <v>419</v>
      </c>
      <c r="AM259" s="313" t="s">
        <v>419</v>
      </c>
      <c r="AN259" s="313" t="s">
        <v>419</v>
      </c>
      <c r="AO259" s="313" t="s">
        <v>419</v>
      </c>
      <c r="AP259" s="393">
        <v>1702.58</v>
      </c>
      <c r="AQ259" s="384">
        <v>2568.9899999999998</v>
      </c>
      <c r="AR259" s="384">
        <v>2352.06</v>
      </c>
      <c r="AS259" s="384">
        <v>2251.58</v>
      </c>
      <c r="AT259" s="388">
        <v>2494.21</v>
      </c>
      <c r="AU259" s="384">
        <v>1912</v>
      </c>
      <c r="AV259" s="384">
        <v>1912</v>
      </c>
      <c r="AW259" s="384">
        <v>1912</v>
      </c>
      <c r="AX259" s="384">
        <v>1829</v>
      </c>
      <c r="AY259" s="384">
        <v>1964</v>
      </c>
      <c r="AZ259" s="393">
        <v>1663.2</v>
      </c>
      <c r="BA259" s="384">
        <v>1664</v>
      </c>
      <c r="BB259" s="384">
        <v>1663.2</v>
      </c>
      <c r="BC259" s="384">
        <v>1829</v>
      </c>
      <c r="BD259" s="388">
        <v>1964</v>
      </c>
      <c r="BE259" s="313" t="s">
        <v>419</v>
      </c>
      <c r="BF259" s="313" t="s">
        <v>419</v>
      </c>
      <c r="BG259" s="313" t="s">
        <v>419</v>
      </c>
      <c r="BH259" s="313" t="s">
        <v>419</v>
      </c>
      <c r="BI259" s="313" t="s">
        <v>419</v>
      </c>
      <c r="BJ259" s="402" t="s">
        <v>419</v>
      </c>
      <c r="BK259" s="403" t="s">
        <v>419</v>
      </c>
      <c r="BL259" s="403" t="s">
        <v>419</v>
      </c>
      <c r="BM259" s="403" t="s">
        <v>419</v>
      </c>
      <c r="BN259" s="404" t="s">
        <v>419</v>
      </c>
      <c r="BO259" s="384">
        <v>1625.65</v>
      </c>
      <c r="BP259" s="384">
        <v>1986.5</v>
      </c>
      <c r="BQ259" s="384">
        <v>859</v>
      </c>
      <c r="BR259" s="384">
        <v>1569.5</v>
      </c>
      <c r="BS259" s="384">
        <v>2225</v>
      </c>
      <c r="BT259" s="409" t="s">
        <v>419</v>
      </c>
      <c r="BU259" s="410" t="s">
        <v>419</v>
      </c>
      <c r="BV259" s="410" t="s">
        <v>419</v>
      </c>
      <c r="BW259" s="410" t="s">
        <v>419</v>
      </c>
      <c r="BX259" s="411" t="s">
        <v>419</v>
      </c>
    </row>
    <row r="260" spans="1:76" x14ac:dyDescent="0.25">
      <c r="A260" s="387" t="s">
        <v>404</v>
      </c>
      <c r="B260" s="393">
        <v>46.86</v>
      </c>
      <c r="C260" s="384">
        <v>53</v>
      </c>
      <c r="D260" s="384">
        <v>44.04</v>
      </c>
      <c r="E260" s="384">
        <v>47.48</v>
      </c>
      <c r="F260" s="388">
        <v>46.02</v>
      </c>
      <c r="G260" s="384">
        <v>55.4</v>
      </c>
      <c r="H260" s="384">
        <v>47.94</v>
      </c>
      <c r="I260" s="384">
        <v>41.89</v>
      </c>
      <c r="J260" s="384">
        <v>39.96</v>
      </c>
      <c r="K260" s="384">
        <v>48.54</v>
      </c>
      <c r="L260" s="393">
        <v>195.07</v>
      </c>
      <c r="M260" s="384">
        <v>176.04</v>
      </c>
      <c r="N260" s="384">
        <v>131.28</v>
      </c>
      <c r="O260" s="384">
        <v>129.26</v>
      </c>
      <c r="P260" s="388">
        <v>180.8</v>
      </c>
      <c r="Q260" s="384">
        <v>48.8</v>
      </c>
      <c r="R260" s="384">
        <v>42.3</v>
      </c>
      <c r="S260" s="384">
        <v>40.799999999999997</v>
      </c>
      <c r="T260" s="384">
        <v>46.5</v>
      </c>
      <c r="U260" s="384">
        <v>47.3</v>
      </c>
      <c r="V260" s="393">
        <v>80</v>
      </c>
      <c r="W260" s="384">
        <v>89.33</v>
      </c>
      <c r="X260" s="384">
        <v>60.8</v>
      </c>
      <c r="Y260" s="384">
        <v>62.43</v>
      </c>
      <c r="Z260" s="388">
        <v>60.8</v>
      </c>
      <c r="AA260" s="313" t="s">
        <v>419</v>
      </c>
      <c r="AB260" s="313" t="s">
        <v>419</v>
      </c>
      <c r="AC260" s="313" t="s">
        <v>419</v>
      </c>
      <c r="AD260" s="313" t="s">
        <v>419</v>
      </c>
      <c r="AE260" s="313" t="s">
        <v>419</v>
      </c>
      <c r="AF260" s="393">
        <v>81.900000000000006</v>
      </c>
      <c r="AG260" s="384">
        <v>93.7</v>
      </c>
      <c r="AH260" s="384">
        <v>72</v>
      </c>
      <c r="AI260" s="384">
        <v>87</v>
      </c>
      <c r="AJ260" s="388">
        <v>95.3</v>
      </c>
      <c r="AK260" s="313" t="s">
        <v>419</v>
      </c>
      <c r="AL260" s="313" t="s">
        <v>419</v>
      </c>
      <c r="AM260" s="313" t="s">
        <v>419</v>
      </c>
      <c r="AN260" s="313" t="s">
        <v>419</v>
      </c>
      <c r="AO260" s="313" t="s">
        <v>419</v>
      </c>
      <c r="AP260" s="316" t="s">
        <v>419</v>
      </c>
      <c r="AQ260" s="313" t="s">
        <v>419</v>
      </c>
      <c r="AR260" s="313" t="s">
        <v>419</v>
      </c>
      <c r="AS260" s="313" t="s">
        <v>419</v>
      </c>
      <c r="AT260" s="317" t="s">
        <v>419</v>
      </c>
      <c r="AU260" s="313" t="s">
        <v>419</v>
      </c>
      <c r="AV260" s="313" t="s">
        <v>419</v>
      </c>
      <c r="AW260" s="313" t="s">
        <v>419</v>
      </c>
      <c r="AX260" s="313" t="s">
        <v>419</v>
      </c>
      <c r="AY260" s="313" t="s">
        <v>419</v>
      </c>
      <c r="AZ260" s="402" t="s">
        <v>419</v>
      </c>
      <c r="BA260" s="403" t="s">
        <v>419</v>
      </c>
      <c r="BB260" s="403" t="s">
        <v>419</v>
      </c>
      <c r="BC260" s="403" t="s">
        <v>419</v>
      </c>
      <c r="BD260" s="404" t="s">
        <v>419</v>
      </c>
      <c r="BE260" s="313" t="s">
        <v>419</v>
      </c>
      <c r="BF260" s="313" t="s">
        <v>419</v>
      </c>
      <c r="BG260" s="313" t="s">
        <v>419</v>
      </c>
      <c r="BH260" s="313" t="s">
        <v>419</v>
      </c>
      <c r="BI260" s="313" t="s">
        <v>419</v>
      </c>
      <c r="BJ260" s="402" t="s">
        <v>419</v>
      </c>
      <c r="BK260" s="403" t="s">
        <v>419</v>
      </c>
      <c r="BL260" s="403" t="s">
        <v>419</v>
      </c>
      <c r="BM260" s="403" t="s">
        <v>419</v>
      </c>
      <c r="BN260" s="404" t="s">
        <v>419</v>
      </c>
      <c r="BO260" s="313" t="s">
        <v>419</v>
      </c>
      <c r="BP260" s="313" t="s">
        <v>419</v>
      </c>
      <c r="BQ260" s="313" t="s">
        <v>419</v>
      </c>
      <c r="BR260" s="313" t="s">
        <v>419</v>
      </c>
      <c r="BS260" s="313" t="s">
        <v>419</v>
      </c>
      <c r="BT260" s="409" t="s">
        <v>419</v>
      </c>
      <c r="BU260" s="410" t="s">
        <v>419</v>
      </c>
      <c r="BV260" s="410" t="s">
        <v>419</v>
      </c>
      <c r="BW260" s="410" t="s">
        <v>419</v>
      </c>
      <c r="BX260" s="411" t="s">
        <v>419</v>
      </c>
    </row>
    <row r="261" spans="1:76" ht="15.75" thickBot="1" x14ac:dyDescent="0.3">
      <c r="A261" s="389" t="s">
        <v>405</v>
      </c>
      <c r="B261" s="394">
        <v>34.67</v>
      </c>
      <c r="C261" s="390">
        <v>44.32</v>
      </c>
      <c r="D261" s="390">
        <v>27.33</v>
      </c>
      <c r="E261" s="390">
        <v>32.799999999999997</v>
      </c>
      <c r="F261" s="395">
        <v>26.54</v>
      </c>
      <c r="G261" s="390">
        <v>35.700000000000003</v>
      </c>
      <c r="H261" s="390">
        <v>23.32</v>
      </c>
      <c r="I261" s="390">
        <v>18.84</v>
      </c>
      <c r="J261" s="390">
        <v>25.86</v>
      </c>
      <c r="K261" s="390">
        <v>36.299999999999997</v>
      </c>
      <c r="L261" s="394">
        <v>121.07</v>
      </c>
      <c r="M261" s="390">
        <v>88</v>
      </c>
      <c r="N261" s="390">
        <v>63.6</v>
      </c>
      <c r="O261" s="390">
        <v>61.9</v>
      </c>
      <c r="P261" s="395">
        <v>74.14</v>
      </c>
      <c r="Q261" s="390">
        <v>42.2</v>
      </c>
      <c r="R261" s="390">
        <v>37.799999999999997</v>
      </c>
      <c r="S261" s="390">
        <v>18.399999999999999</v>
      </c>
      <c r="T261" s="390">
        <v>65.2</v>
      </c>
      <c r="U261" s="390">
        <v>64.099999999999994</v>
      </c>
      <c r="V261" s="394">
        <v>67.2</v>
      </c>
      <c r="W261" s="390">
        <v>60.69</v>
      </c>
      <c r="X261" s="390">
        <v>40</v>
      </c>
      <c r="Y261" s="390">
        <v>45.48</v>
      </c>
      <c r="Z261" s="395">
        <v>53.99</v>
      </c>
      <c r="AA261" s="390">
        <v>16.899999999999999</v>
      </c>
      <c r="AB261" s="390">
        <v>16.600000000000001</v>
      </c>
      <c r="AC261" s="390">
        <v>8</v>
      </c>
      <c r="AD261" s="390">
        <v>15.7</v>
      </c>
      <c r="AE261" s="390">
        <v>15.7</v>
      </c>
      <c r="AF261" s="394">
        <v>64</v>
      </c>
      <c r="AG261" s="390">
        <v>63.8</v>
      </c>
      <c r="AH261" s="390">
        <v>38.11</v>
      </c>
      <c r="AI261" s="390">
        <v>18.399999999999999</v>
      </c>
      <c r="AJ261" s="395">
        <v>45.03</v>
      </c>
      <c r="AK261" s="324" t="s">
        <v>419</v>
      </c>
      <c r="AL261" s="324" t="s">
        <v>419</v>
      </c>
      <c r="AM261" s="324" t="s">
        <v>419</v>
      </c>
      <c r="AN261" s="324" t="s">
        <v>419</v>
      </c>
      <c r="AO261" s="324" t="s">
        <v>419</v>
      </c>
      <c r="AP261" s="394">
        <v>1359.11</v>
      </c>
      <c r="AQ261" s="390">
        <v>1457.13</v>
      </c>
      <c r="AR261" s="390">
        <v>1307.49</v>
      </c>
      <c r="AS261" s="390">
        <v>1023.2</v>
      </c>
      <c r="AT261" s="395">
        <v>1023.2</v>
      </c>
      <c r="AU261" s="390">
        <v>1789.4</v>
      </c>
      <c r="AV261" s="390">
        <v>2150</v>
      </c>
      <c r="AW261" s="390">
        <v>786.4</v>
      </c>
      <c r="AX261" s="390">
        <v>1329</v>
      </c>
      <c r="AY261" s="390">
        <v>2212</v>
      </c>
      <c r="AZ261" s="405" t="s">
        <v>419</v>
      </c>
      <c r="BA261" s="406" t="s">
        <v>419</v>
      </c>
      <c r="BB261" s="406" t="s">
        <v>419</v>
      </c>
      <c r="BC261" s="406" t="s">
        <v>419</v>
      </c>
      <c r="BD261" s="407" t="s">
        <v>419</v>
      </c>
      <c r="BE261" s="390">
        <v>609.6</v>
      </c>
      <c r="BF261" s="390">
        <v>1073.58</v>
      </c>
      <c r="BG261" s="390">
        <v>872.17</v>
      </c>
      <c r="BH261" s="390">
        <v>822.59</v>
      </c>
      <c r="BI261" s="390">
        <v>1079.3599999999999</v>
      </c>
      <c r="BJ261" s="405" t="s">
        <v>419</v>
      </c>
      <c r="BK261" s="406" t="s">
        <v>419</v>
      </c>
      <c r="BL261" s="406" t="s">
        <v>419</v>
      </c>
      <c r="BM261" s="406" t="s">
        <v>419</v>
      </c>
      <c r="BN261" s="407" t="s">
        <v>419</v>
      </c>
      <c r="BO261" s="324" t="s">
        <v>419</v>
      </c>
      <c r="BP261" s="324" t="s">
        <v>419</v>
      </c>
      <c r="BQ261" s="324" t="s">
        <v>419</v>
      </c>
      <c r="BR261" s="324" t="s">
        <v>419</v>
      </c>
      <c r="BS261" s="324" t="s">
        <v>419</v>
      </c>
      <c r="BT261" s="415">
        <v>1789.4</v>
      </c>
      <c r="BU261" s="416">
        <v>2150</v>
      </c>
      <c r="BV261" s="416">
        <v>758</v>
      </c>
      <c r="BW261" s="416">
        <v>1329</v>
      </c>
      <c r="BX261" s="417">
        <v>2212</v>
      </c>
    </row>
  </sheetData>
  <sheetProtection algorithmName="SHA-512" hashValue="tNCXzWBpYp8lXiUqk53uX4IdRsbKK009YHgTAixprW44AwIfYCKu094Gzin9Xl2RelE3q1F4EzG+Zpz9W9puig==" saltValue="lew+BaHA+UCrN1U+QT5NIg==" spinCount="100000" sheet="1" objects="1" scenarios="1"/>
  <dataValidations count="2">
    <dataValidation type="whole" operator="greaterThan" allowBlank="1" showInputMessage="1" showErrorMessage="1" sqref="BG4:BI56 BK4:BM56 AL4:AN56 AP4:AR56 BC4:BD56 BO4:BQ56 AU4:AV56 AY4:AZ56 BR39:BX39" xr:uid="{690879BD-BD91-4CEA-A396-9CEBCDE09DE4}">
      <formula1>0</formula1>
    </dataValidation>
    <dataValidation type="decimal" operator="greaterThan" allowBlank="1" showInputMessage="1" showErrorMessage="1" sqref="Y4:Z56 U4:V56 H4:J56 L4:N56 AC4:AJ56 Q4:R56 D4:F56" xr:uid="{AC2A8475-2FE1-4A6E-A1C8-1C03D7F6E10B}">
      <formula1>0.1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26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RowHeight="15" x14ac:dyDescent="0.25"/>
  <cols>
    <col min="1" max="1" width="18.7109375" customWidth="1"/>
  </cols>
  <sheetData>
    <row r="1" spans="1:76" ht="16.5" customHeight="1" thickBot="1" x14ac:dyDescent="0.3">
      <c r="A1" s="326" t="s">
        <v>407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</row>
    <row r="2" spans="1:76" ht="15.75" thickBot="1" x14ac:dyDescent="0.3">
      <c r="A2" s="328"/>
      <c r="B2" s="245" t="s">
        <v>0</v>
      </c>
      <c r="C2" s="245" t="s">
        <v>0</v>
      </c>
      <c r="D2" s="245" t="s">
        <v>0</v>
      </c>
      <c r="E2" s="245" t="s">
        <v>0</v>
      </c>
      <c r="F2" s="245" t="s">
        <v>0</v>
      </c>
      <c r="G2" s="246" t="s">
        <v>1</v>
      </c>
      <c r="H2" s="247" t="s">
        <v>1</v>
      </c>
      <c r="I2" s="247" t="s">
        <v>1</v>
      </c>
      <c r="J2" s="247" t="s">
        <v>1</v>
      </c>
      <c r="K2" s="255" t="s">
        <v>1</v>
      </c>
      <c r="L2" s="249" t="s">
        <v>2</v>
      </c>
      <c r="M2" s="249" t="s">
        <v>2</v>
      </c>
      <c r="N2" s="249" t="s">
        <v>2</v>
      </c>
      <c r="O2" s="249" t="s">
        <v>2</v>
      </c>
      <c r="P2" s="249" t="s">
        <v>2</v>
      </c>
      <c r="Q2" s="248" t="s">
        <v>142</v>
      </c>
      <c r="R2" s="249" t="s">
        <v>142</v>
      </c>
      <c r="S2" s="249" t="s">
        <v>142</v>
      </c>
      <c r="T2" s="249" t="s">
        <v>142</v>
      </c>
      <c r="U2" s="250" t="s">
        <v>142</v>
      </c>
      <c r="V2" s="256" t="s">
        <v>3</v>
      </c>
      <c r="W2" s="256" t="s">
        <v>3</v>
      </c>
      <c r="X2" s="256" t="s">
        <v>3</v>
      </c>
      <c r="Y2" s="256" t="s">
        <v>3</v>
      </c>
      <c r="Z2" s="256" t="s">
        <v>3</v>
      </c>
      <c r="AA2" s="248" t="s">
        <v>4</v>
      </c>
      <c r="AB2" s="249" t="s">
        <v>4</v>
      </c>
      <c r="AC2" s="249" t="s">
        <v>4</v>
      </c>
      <c r="AD2" s="249" t="s">
        <v>4</v>
      </c>
      <c r="AE2" s="249" t="s">
        <v>4</v>
      </c>
      <c r="AF2" s="257" t="s">
        <v>46</v>
      </c>
      <c r="AG2" s="258" t="s">
        <v>46</v>
      </c>
      <c r="AH2" s="258" t="s">
        <v>46</v>
      </c>
      <c r="AI2" s="258" t="s">
        <v>46</v>
      </c>
      <c r="AJ2" s="259" t="s">
        <v>46</v>
      </c>
      <c r="AK2" s="249" t="s">
        <v>5</v>
      </c>
      <c r="AL2" s="249" t="s">
        <v>5</v>
      </c>
      <c r="AM2" s="249" t="s">
        <v>5</v>
      </c>
      <c r="AN2" s="249" t="s">
        <v>5</v>
      </c>
      <c r="AO2" s="249" t="s">
        <v>5</v>
      </c>
      <c r="AP2" s="248" t="s">
        <v>13</v>
      </c>
      <c r="AQ2" s="249" t="s">
        <v>13</v>
      </c>
      <c r="AR2" s="249" t="s">
        <v>13</v>
      </c>
      <c r="AS2" s="249" t="s">
        <v>13</v>
      </c>
      <c r="AT2" s="250" t="s">
        <v>13</v>
      </c>
      <c r="AU2" s="249" t="s">
        <v>8</v>
      </c>
      <c r="AV2" s="249" t="s">
        <v>8</v>
      </c>
      <c r="AW2" s="249" t="s">
        <v>8</v>
      </c>
      <c r="AX2" s="249" t="s">
        <v>8</v>
      </c>
      <c r="AY2" s="249" t="s">
        <v>8</v>
      </c>
      <c r="AZ2" s="248" t="s">
        <v>9</v>
      </c>
      <c r="BA2" s="249" t="s">
        <v>9</v>
      </c>
      <c r="BB2" s="249" t="s">
        <v>9</v>
      </c>
      <c r="BC2" s="249" t="s">
        <v>9</v>
      </c>
      <c r="BD2" s="249" t="s">
        <v>9</v>
      </c>
      <c r="BE2" s="248" t="s">
        <v>6</v>
      </c>
      <c r="BF2" s="249" t="s">
        <v>6</v>
      </c>
      <c r="BG2" s="249" t="s">
        <v>6</v>
      </c>
      <c r="BH2" s="249" t="s">
        <v>6</v>
      </c>
      <c r="BI2" s="249" t="s">
        <v>6</v>
      </c>
      <c r="BJ2" s="248" t="s">
        <v>7</v>
      </c>
      <c r="BK2" s="249" t="s">
        <v>7</v>
      </c>
      <c r="BL2" s="249" t="s">
        <v>7</v>
      </c>
      <c r="BM2" s="249" t="s">
        <v>7</v>
      </c>
      <c r="BN2" s="250" t="s">
        <v>7</v>
      </c>
      <c r="BO2" s="249" t="s">
        <v>10</v>
      </c>
      <c r="BP2" s="249" t="s">
        <v>10</v>
      </c>
      <c r="BQ2" s="249" t="s">
        <v>10</v>
      </c>
      <c r="BR2" s="249" t="s">
        <v>10</v>
      </c>
      <c r="BS2" s="249" t="s">
        <v>10</v>
      </c>
      <c r="BT2" s="248" t="s">
        <v>11</v>
      </c>
      <c r="BU2" s="249" t="s">
        <v>11</v>
      </c>
      <c r="BV2" s="249" t="s">
        <v>11</v>
      </c>
      <c r="BW2" s="249" t="s">
        <v>11</v>
      </c>
      <c r="BX2" s="250" t="s">
        <v>11</v>
      </c>
    </row>
    <row r="3" spans="1:76" ht="15.75" thickBot="1" x14ac:dyDescent="0.3">
      <c r="A3" s="329" t="s">
        <v>143</v>
      </c>
      <c r="B3" s="261">
        <v>2013</v>
      </c>
      <c r="C3" s="261">
        <v>2014</v>
      </c>
      <c r="D3" s="261">
        <v>2015</v>
      </c>
      <c r="E3" s="261">
        <v>2016</v>
      </c>
      <c r="F3" s="261">
        <v>2017</v>
      </c>
      <c r="G3" s="260">
        <v>2013</v>
      </c>
      <c r="H3" s="261">
        <v>2014</v>
      </c>
      <c r="I3" s="261">
        <v>2015</v>
      </c>
      <c r="J3" s="261">
        <v>2016</v>
      </c>
      <c r="K3" s="262">
        <v>2017</v>
      </c>
      <c r="L3" s="261">
        <v>2013</v>
      </c>
      <c r="M3" s="261">
        <v>2014</v>
      </c>
      <c r="N3" s="261">
        <v>2015</v>
      </c>
      <c r="O3" s="261">
        <v>2016</v>
      </c>
      <c r="P3" s="261">
        <v>2017</v>
      </c>
      <c r="Q3" s="260">
        <v>2013</v>
      </c>
      <c r="R3" s="261">
        <v>2014</v>
      </c>
      <c r="S3" s="261">
        <v>2015</v>
      </c>
      <c r="T3" s="261">
        <v>2016</v>
      </c>
      <c r="U3" s="262">
        <v>2017</v>
      </c>
      <c r="V3" s="261">
        <v>2013</v>
      </c>
      <c r="W3" s="261">
        <v>2014</v>
      </c>
      <c r="X3" s="261">
        <v>2015</v>
      </c>
      <c r="Y3" s="261">
        <v>2016</v>
      </c>
      <c r="Z3" s="261">
        <v>2017</v>
      </c>
      <c r="AA3" s="260">
        <v>2013</v>
      </c>
      <c r="AB3" s="261">
        <v>2014</v>
      </c>
      <c r="AC3" s="261">
        <v>2015</v>
      </c>
      <c r="AD3" s="261">
        <v>2016</v>
      </c>
      <c r="AE3" s="261">
        <v>2017</v>
      </c>
      <c r="AF3" s="260">
        <v>2013</v>
      </c>
      <c r="AG3" s="261">
        <v>2014</v>
      </c>
      <c r="AH3" s="261">
        <v>2015</v>
      </c>
      <c r="AI3" s="261">
        <v>2016</v>
      </c>
      <c r="AJ3" s="262">
        <v>2017</v>
      </c>
      <c r="AK3" s="261">
        <v>2013</v>
      </c>
      <c r="AL3" s="261">
        <v>2014</v>
      </c>
      <c r="AM3" s="261">
        <v>2015</v>
      </c>
      <c r="AN3" s="261">
        <v>2016</v>
      </c>
      <c r="AO3" s="261">
        <v>2017</v>
      </c>
      <c r="AP3" s="260">
        <v>2013</v>
      </c>
      <c r="AQ3" s="261">
        <v>2014</v>
      </c>
      <c r="AR3" s="261">
        <v>2015</v>
      </c>
      <c r="AS3" s="261">
        <v>2016</v>
      </c>
      <c r="AT3" s="262">
        <v>2017</v>
      </c>
      <c r="AU3" s="261">
        <v>2013</v>
      </c>
      <c r="AV3" s="261">
        <v>2014</v>
      </c>
      <c r="AW3" s="261">
        <v>2015</v>
      </c>
      <c r="AX3" s="261">
        <v>2016</v>
      </c>
      <c r="AY3" s="261">
        <v>2017</v>
      </c>
      <c r="AZ3" s="260">
        <v>2013</v>
      </c>
      <c r="BA3" s="261">
        <v>2014</v>
      </c>
      <c r="BB3" s="261">
        <v>2015</v>
      </c>
      <c r="BC3" s="261">
        <v>2016</v>
      </c>
      <c r="BD3" s="262">
        <v>2017</v>
      </c>
      <c r="BE3" s="261">
        <v>2013</v>
      </c>
      <c r="BF3" s="261">
        <v>2014</v>
      </c>
      <c r="BG3" s="261">
        <v>2015</v>
      </c>
      <c r="BH3" s="261">
        <v>2016</v>
      </c>
      <c r="BI3" s="261">
        <v>2017</v>
      </c>
      <c r="BJ3" s="260">
        <v>2013</v>
      </c>
      <c r="BK3" s="261">
        <v>2014</v>
      </c>
      <c r="BL3" s="261">
        <v>2015</v>
      </c>
      <c r="BM3" s="261">
        <v>2016</v>
      </c>
      <c r="BN3" s="262">
        <v>2017</v>
      </c>
      <c r="BO3" s="261">
        <v>2013</v>
      </c>
      <c r="BP3" s="261">
        <v>2014</v>
      </c>
      <c r="BQ3" s="261">
        <v>2015</v>
      </c>
      <c r="BR3" s="261">
        <v>2016</v>
      </c>
      <c r="BS3" s="261">
        <v>2017</v>
      </c>
      <c r="BT3" s="260">
        <v>2013</v>
      </c>
      <c r="BU3" s="261">
        <v>2014</v>
      </c>
      <c r="BV3" s="261">
        <v>2015</v>
      </c>
      <c r="BW3" s="261">
        <v>2016</v>
      </c>
      <c r="BX3" s="262">
        <v>2017</v>
      </c>
    </row>
    <row r="4" spans="1:76" x14ac:dyDescent="0.25">
      <c r="A4" s="251" t="s">
        <v>144</v>
      </c>
      <c r="B4" s="263">
        <v>41.94</v>
      </c>
      <c r="C4" s="264">
        <v>47.19</v>
      </c>
      <c r="D4" s="264">
        <v>46.66</v>
      </c>
      <c r="E4" s="264">
        <v>29.43</v>
      </c>
      <c r="F4" s="264">
        <v>19.7</v>
      </c>
      <c r="G4" s="263">
        <v>28</v>
      </c>
      <c r="H4" s="264">
        <v>18</v>
      </c>
      <c r="I4" s="264">
        <v>23</v>
      </c>
      <c r="J4" s="264">
        <v>31</v>
      </c>
      <c r="K4" s="265">
        <v>17.29</v>
      </c>
      <c r="L4" s="264">
        <v>115.88</v>
      </c>
      <c r="M4" s="264">
        <v>109.09</v>
      </c>
      <c r="N4" s="264">
        <v>100.48</v>
      </c>
      <c r="O4" s="264">
        <v>87.46</v>
      </c>
      <c r="P4" s="264">
        <v>63.76</v>
      </c>
      <c r="Q4" s="263">
        <v>46.11</v>
      </c>
      <c r="R4" s="264">
        <v>50.9</v>
      </c>
      <c r="S4" s="264">
        <v>57.83</v>
      </c>
      <c r="T4" s="264">
        <v>33.770000000000003</v>
      </c>
      <c r="U4" s="265">
        <v>34.78</v>
      </c>
      <c r="V4" s="264">
        <v>52.89</v>
      </c>
      <c r="W4" s="264">
        <v>83.71</v>
      </c>
      <c r="X4" s="264">
        <v>85.26</v>
      </c>
      <c r="Y4" s="264">
        <v>35.17</v>
      </c>
      <c r="Z4" s="264">
        <v>30.4</v>
      </c>
      <c r="AA4" s="263">
        <v>22.58</v>
      </c>
      <c r="AB4" s="264">
        <v>21.41</v>
      </c>
      <c r="AC4" s="264">
        <v>22</v>
      </c>
      <c r="AD4" s="264">
        <v>14</v>
      </c>
      <c r="AE4" s="264">
        <v>12.8</v>
      </c>
      <c r="AF4" s="266">
        <v>62</v>
      </c>
      <c r="AG4" s="267">
        <v>43</v>
      </c>
      <c r="AH4" s="267">
        <v>49</v>
      </c>
      <c r="AI4" s="267">
        <v>41</v>
      </c>
      <c r="AJ4" s="268">
        <v>20.8</v>
      </c>
      <c r="AK4" s="264">
        <v>1782.03</v>
      </c>
      <c r="AL4" s="264">
        <v>1744.28</v>
      </c>
      <c r="AM4" s="264">
        <v>1815.9</v>
      </c>
      <c r="AN4" s="264">
        <v>1406.74</v>
      </c>
      <c r="AO4" s="264">
        <v>909.6</v>
      </c>
      <c r="AP4" s="263">
        <v>1118.19</v>
      </c>
      <c r="AQ4" s="264">
        <v>1091.28</v>
      </c>
      <c r="AR4" s="264">
        <v>1506.74</v>
      </c>
      <c r="AS4" s="264">
        <v>1725.6</v>
      </c>
      <c r="AT4" s="265">
        <v>1350.64</v>
      </c>
      <c r="AU4" s="264">
        <v>1599.52</v>
      </c>
      <c r="AV4" s="264">
        <v>2045.36</v>
      </c>
      <c r="AW4" s="264">
        <v>2177.59</v>
      </c>
      <c r="AX4" s="264">
        <v>1300.49</v>
      </c>
      <c r="AY4" s="264">
        <v>1087.2</v>
      </c>
      <c r="AZ4" s="263">
        <v>1092</v>
      </c>
      <c r="BA4" s="264">
        <v>1268</v>
      </c>
      <c r="BB4" s="264">
        <v>1327</v>
      </c>
      <c r="BC4" s="264">
        <v>763</v>
      </c>
      <c r="BD4" s="265">
        <v>813.3</v>
      </c>
      <c r="BE4" s="264">
        <v>1027.3900000000001</v>
      </c>
      <c r="BF4" s="264">
        <v>568</v>
      </c>
      <c r="BG4" s="264">
        <v>951</v>
      </c>
      <c r="BH4" s="264">
        <v>1292</v>
      </c>
      <c r="BI4" s="264">
        <v>702</v>
      </c>
      <c r="BJ4" s="263">
        <v>843</v>
      </c>
      <c r="BK4" s="264">
        <v>724</v>
      </c>
      <c r="BL4" s="264">
        <v>770</v>
      </c>
      <c r="BM4" s="264">
        <v>519.20000000000005</v>
      </c>
      <c r="BN4" s="265">
        <v>519.20000000000005</v>
      </c>
      <c r="BO4" s="264">
        <v>1498</v>
      </c>
      <c r="BP4" s="264">
        <v>1056</v>
      </c>
      <c r="BQ4" s="264">
        <v>836</v>
      </c>
      <c r="BR4" s="264">
        <v>1156</v>
      </c>
      <c r="BS4" s="264">
        <v>836</v>
      </c>
      <c r="BT4" s="263">
        <v>1412</v>
      </c>
      <c r="BU4" s="264">
        <v>1488</v>
      </c>
      <c r="BV4" s="264">
        <v>1621</v>
      </c>
      <c r="BW4" s="264">
        <v>1127</v>
      </c>
      <c r="BX4" s="265">
        <v>836</v>
      </c>
    </row>
    <row r="5" spans="1:76" x14ac:dyDescent="0.25">
      <c r="A5" s="252" t="s">
        <v>145</v>
      </c>
      <c r="B5" s="269">
        <v>61.78</v>
      </c>
      <c r="C5" s="270">
        <v>69.62</v>
      </c>
      <c r="D5" s="270">
        <v>63.43</v>
      </c>
      <c r="E5" s="270">
        <v>68.33</v>
      </c>
      <c r="F5" s="270">
        <v>62.94</v>
      </c>
      <c r="G5" s="269">
        <v>33.22</v>
      </c>
      <c r="H5" s="270">
        <v>38.799999999999997</v>
      </c>
      <c r="I5" s="270">
        <v>37.64</v>
      </c>
      <c r="J5" s="270">
        <v>46.8</v>
      </c>
      <c r="K5" s="271">
        <v>38.18</v>
      </c>
      <c r="L5" s="270">
        <v>127.5</v>
      </c>
      <c r="M5" s="270">
        <v>155.91999999999999</v>
      </c>
      <c r="N5" s="270">
        <v>151.94999999999999</v>
      </c>
      <c r="O5" s="270">
        <v>187.05</v>
      </c>
      <c r="P5" s="270">
        <v>166.61</v>
      </c>
      <c r="Q5" s="269">
        <v>74.37</v>
      </c>
      <c r="R5" s="270">
        <v>83.55</v>
      </c>
      <c r="S5" s="270">
        <v>65.099999999999994</v>
      </c>
      <c r="T5" s="270">
        <v>72.2</v>
      </c>
      <c r="U5" s="271">
        <v>80.52</v>
      </c>
      <c r="V5" s="270">
        <v>68.92</v>
      </c>
      <c r="W5" s="270">
        <v>88.58</v>
      </c>
      <c r="X5" s="270">
        <v>81.69</v>
      </c>
      <c r="Y5" s="270">
        <v>84.98</v>
      </c>
      <c r="Z5" s="270">
        <v>82.07</v>
      </c>
      <c r="AA5" s="269">
        <v>17</v>
      </c>
      <c r="AB5" s="270">
        <v>18</v>
      </c>
      <c r="AC5" s="270">
        <v>19</v>
      </c>
      <c r="AD5" s="270">
        <v>18</v>
      </c>
      <c r="AE5" s="270">
        <v>15.2</v>
      </c>
      <c r="AF5" s="272"/>
      <c r="AG5" s="273"/>
      <c r="AH5" s="273"/>
      <c r="AI5" s="273"/>
      <c r="AJ5" s="274"/>
      <c r="AK5" s="270">
        <v>1455</v>
      </c>
      <c r="AL5" s="270">
        <v>1931</v>
      </c>
      <c r="AM5" s="270">
        <v>1691</v>
      </c>
      <c r="AN5" s="270">
        <v>1696.29</v>
      </c>
      <c r="AO5" s="270">
        <v>1946</v>
      </c>
      <c r="AP5" s="269">
        <v>1444.76</v>
      </c>
      <c r="AQ5" s="270">
        <v>1634.4</v>
      </c>
      <c r="AR5" s="270">
        <v>1830.14</v>
      </c>
      <c r="AS5" s="270">
        <v>1668.48</v>
      </c>
      <c r="AT5" s="271">
        <v>2047.34</v>
      </c>
      <c r="AU5" s="270">
        <v>2131</v>
      </c>
      <c r="AV5" s="270">
        <v>1770</v>
      </c>
      <c r="AW5" s="270">
        <v>2235.11</v>
      </c>
      <c r="AX5" s="270">
        <v>2906.81</v>
      </c>
      <c r="AY5" s="270">
        <v>2468.73</v>
      </c>
      <c r="AZ5" s="269"/>
      <c r="BA5" s="270"/>
      <c r="BB5" s="270"/>
      <c r="BC5" s="270"/>
      <c r="BD5" s="271"/>
      <c r="BE5" s="270"/>
      <c r="BF5" s="270"/>
      <c r="BG5" s="270"/>
      <c r="BH5" s="270"/>
      <c r="BI5" s="270"/>
      <c r="BJ5" s="269"/>
      <c r="BK5" s="270"/>
      <c r="BL5" s="270"/>
      <c r="BM5" s="270"/>
      <c r="BN5" s="271"/>
      <c r="BO5" s="270"/>
      <c r="BP5" s="270"/>
      <c r="BQ5" s="270"/>
      <c r="BR5" s="270"/>
      <c r="BS5" s="270"/>
      <c r="BT5" s="269"/>
      <c r="BU5" s="270"/>
      <c r="BV5" s="270"/>
      <c r="BW5" s="270"/>
      <c r="BX5" s="271"/>
    </row>
    <row r="6" spans="1:76" x14ac:dyDescent="0.25">
      <c r="A6" s="252" t="s">
        <v>146</v>
      </c>
      <c r="B6" s="269">
        <v>60.39</v>
      </c>
      <c r="C6" s="270">
        <v>61.15</v>
      </c>
      <c r="D6" s="270">
        <v>59.15</v>
      </c>
      <c r="E6" s="270">
        <v>55.32</v>
      </c>
      <c r="F6" s="270">
        <v>57.24</v>
      </c>
      <c r="G6" s="269">
        <v>35.229999999999997</v>
      </c>
      <c r="H6" s="270">
        <v>33.479999999999997</v>
      </c>
      <c r="I6" s="270">
        <v>27.78</v>
      </c>
      <c r="J6" s="270">
        <v>41.13</v>
      </c>
      <c r="K6" s="271">
        <v>34.97</v>
      </c>
      <c r="L6" s="270">
        <v>131.38</v>
      </c>
      <c r="M6" s="270">
        <v>128.56</v>
      </c>
      <c r="N6" s="270">
        <v>128.01</v>
      </c>
      <c r="O6" s="270">
        <v>157.19</v>
      </c>
      <c r="P6" s="270">
        <v>136.44</v>
      </c>
      <c r="Q6" s="269">
        <v>69.069999999999993</v>
      </c>
      <c r="R6" s="270">
        <v>76.849999999999994</v>
      </c>
      <c r="S6" s="270">
        <v>72.2</v>
      </c>
      <c r="T6" s="270">
        <v>70.39</v>
      </c>
      <c r="U6" s="271">
        <v>81.61</v>
      </c>
      <c r="V6" s="270">
        <v>70.77</v>
      </c>
      <c r="W6" s="270">
        <v>86.32</v>
      </c>
      <c r="X6" s="270">
        <v>75.739999999999995</v>
      </c>
      <c r="Y6" s="270">
        <v>90.7</v>
      </c>
      <c r="Z6" s="270">
        <v>68.13</v>
      </c>
      <c r="AA6" s="269">
        <v>18</v>
      </c>
      <c r="AB6" s="270">
        <v>24.7</v>
      </c>
      <c r="AC6" s="270">
        <v>20</v>
      </c>
      <c r="AD6" s="270">
        <v>19</v>
      </c>
      <c r="AE6" s="270">
        <v>16</v>
      </c>
      <c r="AF6" s="275">
        <v>69</v>
      </c>
      <c r="AG6" s="276">
        <v>50</v>
      </c>
      <c r="AH6" s="276">
        <v>62</v>
      </c>
      <c r="AI6" s="276">
        <v>74</v>
      </c>
      <c r="AJ6" s="277">
        <v>62</v>
      </c>
      <c r="AK6" s="270">
        <v>1955.7</v>
      </c>
      <c r="AL6" s="270">
        <v>2044.95</v>
      </c>
      <c r="AM6" s="270">
        <v>1921.23</v>
      </c>
      <c r="AN6" s="270">
        <v>2023.43</v>
      </c>
      <c r="AO6" s="270">
        <v>1897.93</v>
      </c>
      <c r="AP6" s="269">
        <v>1203.74</v>
      </c>
      <c r="AQ6" s="270">
        <v>1433.3</v>
      </c>
      <c r="AR6" s="270">
        <v>1662.04</v>
      </c>
      <c r="AS6" s="270">
        <v>2048.9899999999998</v>
      </c>
      <c r="AT6" s="271">
        <v>1945.06</v>
      </c>
      <c r="AU6" s="270">
        <v>2052</v>
      </c>
      <c r="AV6" s="270">
        <v>1978</v>
      </c>
      <c r="AW6" s="270">
        <v>2370.67</v>
      </c>
      <c r="AX6" s="270">
        <v>1754.51</v>
      </c>
      <c r="AY6" s="270">
        <v>1983.96</v>
      </c>
      <c r="AZ6" s="269">
        <v>1401</v>
      </c>
      <c r="BA6" s="270">
        <v>1226</v>
      </c>
      <c r="BB6" s="270">
        <v>1444</v>
      </c>
      <c r="BC6" s="270">
        <v>1029</v>
      </c>
      <c r="BD6" s="271">
        <v>1030.4000000000001</v>
      </c>
      <c r="BE6" s="270"/>
      <c r="BF6" s="270"/>
      <c r="BG6" s="270"/>
      <c r="BH6" s="270"/>
      <c r="BI6" s="270"/>
      <c r="BJ6" s="269">
        <v>841</v>
      </c>
      <c r="BK6" s="270">
        <v>800</v>
      </c>
      <c r="BL6" s="270">
        <v>800</v>
      </c>
      <c r="BM6" s="270">
        <v>628</v>
      </c>
      <c r="BN6" s="271">
        <v>615.20000000000005</v>
      </c>
      <c r="BO6" s="270"/>
      <c r="BP6" s="270"/>
      <c r="BQ6" s="270"/>
      <c r="BR6" s="270"/>
      <c r="BS6" s="270"/>
      <c r="BT6" s="269"/>
      <c r="BU6" s="270"/>
      <c r="BV6" s="270"/>
      <c r="BW6" s="270"/>
      <c r="BX6" s="271"/>
    </row>
    <row r="7" spans="1:76" x14ac:dyDescent="0.25">
      <c r="A7" s="252" t="s">
        <v>147</v>
      </c>
      <c r="B7" s="269">
        <v>47.55</v>
      </c>
      <c r="C7" s="270">
        <v>43.68</v>
      </c>
      <c r="D7" s="270">
        <v>45.21</v>
      </c>
      <c r="E7" s="270">
        <v>28.03</v>
      </c>
      <c r="F7" s="270">
        <v>20.5</v>
      </c>
      <c r="G7" s="269"/>
      <c r="H7" s="270"/>
      <c r="I7" s="270"/>
      <c r="J7" s="270"/>
      <c r="K7" s="271"/>
      <c r="L7" s="270">
        <v>107</v>
      </c>
      <c r="M7" s="270">
        <v>85</v>
      </c>
      <c r="N7" s="270">
        <v>80</v>
      </c>
      <c r="O7" s="270">
        <v>93</v>
      </c>
      <c r="P7" s="270">
        <v>42</v>
      </c>
      <c r="Q7" s="269">
        <v>59.83</v>
      </c>
      <c r="R7" s="270">
        <v>53.57</v>
      </c>
      <c r="S7" s="270">
        <v>63.77</v>
      </c>
      <c r="T7" s="270">
        <v>52.79</v>
      </c>
      <c r="U7" s="271">
        <v>29.6</v>
      </c>
      <c r="V7" s="270">
        <v>40.549999999999997</v>
      </c>
      <c r="W7" s="270">
        <v>60.83</v>
      </c>
      <c r="X7" s="270">
        <v>37.14</v>
      </c>
      <c r="Y7" s="270">
        <v>42.91</v>
      </c>
      <c r="Z7" s="270">
        <v>30.4</v>
      </c>
      <c r="AA7" s="269">
        <v>22</v>
      </c>
      <c r="AB7" s="270">
        <v>17</v>
      </c>
      <c r="AC7" s="270">
        <v>18</v>
      </c>
      <c r="AD7" s="270">
        <v>22</v>
      </c>
      <c r="AE7" s="270">
        <v>12</v>
      </c>
      <c r="AF7" s="272"/>
      <c r="AG7" s="273"/>
      <c r="AH7" s="273"/>
      <c r="AI7" s="273"/>
      <c r="AJ7" s="274"/>
      <c r="AK7" s="270">
        <v>1922</v>
      </c>
      <c r="AL7" s="270">
        <v>1811</v>
      </c>
      <c r="AM7" s="270">
        <v>1823.6</v>
      </c>
      <c r="AN7" s="270">
        <v>1053.42</v>
      </c>
      <c r="AO7" s="270">
        <v>795.2</v>
      </c>
      <c r="AP7" s="269">
        <v>1926.45</v>
      </c>
      <c r="AQ7" s="270">
        <v>1461.83</v>
      </c>
      <c r="AR7" s="270">
        <v>1435.62</v>
      </c>
      <c r="AS7" s="270">
        <v>1693.47</v>
      </c>
      <c r="AT7" s="271">
        <v>1226.6199999999999</v>
      </c>
      <c r="AU7" s="270">
        <v>2323</v>
      </c>
      <c r="AV7" s="270">
        <v>2450</v>
      </c>
      <c r="AW7" s="270">
        <v>2577</v>
      </c>
      <c r="AX7" s="270">
        <v>2018</v>
      </c>
      <c r="AY7" s="270">
        <v>1027.0899999999999</v>
      </c>
      <c r="AZ7" s="269"/>
      <c r="BA7" s="270"/>
      <c r="BB7" s="270"/>
      <c r="BC7" s="270"/>
      <c r="BD7" s="271"/>
      <c r="BE7" s="270">
        <v>1214</v>
      </c>
      <c r="BF7" s="270">
        <v>652.79999999999995</v>
      </c>
      <c r="BG7" s="270">
        <v>929</v>
      </c>
      <c r="BH7" s="270">
        <v>980</v>
      </c>
      <c r="BI7" s="270">
        <v>686.4</v>
      </c>
      <c r="BJ7" s="269">
        <v>910</v>
      </c>
      <c r="BK7" s="270">
        <v>751</v>
      </c>
      <c r="BL7" s="270">
        <v>773</v>
      </c>
      <c r="BM7" s="270">
        <v>438.4</v>
      </c>
      <c r="BN7" s="271">
        <v>438.4</v>
      </c>
      <c r="BO7" s="270"/>
      <c r="BP7" s="270"/>
      <c r="BQ7" s="270"/>
      <c r="BR7" s="270"/>
      <c r="BS7" s="270"/>
      <c r="BT7" s="269">
        <v>2051</v>
      </c>
      <c r="BU7" s="270">
        <v>1783</v>
      </c>
      <c r="BV7" s="270">
        <v>1918</v>
      </c>
      <c r="BW7" s="270">
        <v>1749</v>
      </c>
      <c r="BX7" s="271">
        <v>685</v>
      </c>
    </row>
    <row r="8" spans="1:76" x14ac:dyDescent="0.25">
      <c r="A8" s="252" t="s">
        <v>148</v>
      </c>
      <c r="B8" s="269">
        <v>62.14</v>
      </c>
      <c r="C8" s="270">
        <v>53.19</v>
      </c>
      <c r="D8" s="270">
        <v>54.17</v>
      </c>
      <c r="E8" s="270">
        <v>55.98</v>
      </c>
      <c r="F8" s="270">
        <v>51.27</v>
      </c>
      <c r="G8" s="269">
        <v>41.63</v>
      </c>
      <c r="H8" s="270">
        <v>36.299999999999997</v>
      </c>
      <c r="I8" s="270">
        <v>35.479999999999997</v>
      </c>
      <c r="J8" s="270">
        <v>42.3</v>
      </c>
      <c r="K8" s="271">
        <v>33.18</v>
      </c>
      <c r="L8" s="270">
        <v>128.74</v>
      </c>
      <c r="M8" s="270">
        <v>128.97999999999999</v>
      </c>
      <c r="N8" s="270">
        <v>118.89</v>
      </c>
      <c r="O8" s="270">
        <v>140.69</v>
      </c>
      <c r="P8" s="270">
        <v>104.76</v>
      </c>
      <c r="Q8" s="269">
        <v>77.61</v>
      </c>
      <c r="R8" s="270">
        <v>77.319999999999993</v>
      </c>
      <c r="S8" s="270">
        <v>75.099999999999994</v>
      </c>
      <c r="T8" s="270">
        <v>81.41</v>
      </c>
      <c r="U8" s="271">
        <v>83.35</v>
      </c>
      <c r="V8" s="270">
        <v>115.29</v>
      </c>
      <c r="W8" s="270">
        <v>104.63</v>
      </c>
      <c r="X8" s="270">
        <v>94.78</v>
      </c>
      <c r="Y8" s="270">
        <v>100.27</v>
      </c>
      <c r="Z8" s="270">
        <v>94.97</v>
      </c>
      <c r="AA8" s="269">
        <v>27.25</v>
      </c>
      <c r="AB8" s="270">
        <v>22.05</v>
      </c>
      <c r="AC8" s="270">
        <v>25</v>
      </c>
      <c r="AD8" s="270">
        <v>22.5</v>
      </c>
      <c r="AE8" s="270">
        <v>17.3</v>
      </c>
      <c r="AF8" s="275">
        <v>68</v>
      </c>
      <c r="AG8" s="276">
        <v>51</v>
      </c>
      <c r="AH8" s="276">
        <v>58</v>
      </c>
      <c r="AI8" s="276">
        <v>66</v>
      </c>
      <c r="AJ8" s="277">
        <v>47</v>
      </c>
      <c r="AK8" s="270">
        <v>2189.27</v>
      </c>
      <c r="AL8" s="270">
        <v>2108.73</v>
      </c>
      <c r="AM8" s="270">
        <v>1908.56</v>
      </c>
      <c r="AN8" s="270">
        <v>1958.15</v>
      </c>
      <c r="AO8" s="270">
        <v>2071.9</v>
      </c>
      <c r="AP8" s="269">
        <v>1676.48</v>
      </c>
      <c r="AQ8" s="270">
        <v>1216.96</v>
      </c>
      <c r="AR8" s="270">
        <v>1528.17</v>
      </c>
      <c r="AS8" s="270">
        <v>1357.15</v>
      </c>
      <c r="AT8" s="271">
        <v>1765.01</v>
      </c>
      <c r="AU8" s="270">
        <v>1767.03</v>
      </c>
      <c r="AV8" s="270">
        <v>2295.14</v>
      </c>
      <c r="AW8" s="270">
        <v>2337.92</v>
      </c>
      <c r="AX8" s="270">
        <v>2370.7399999999998</v>
      </c>
      <c r="AY8" s="270">
        <v>2514.67</v>
      </c>
      <c r="AZ8" s="269">
        <v>1207</v>
      </c>
      <c r="BA8" s="270">
        <v>1422</v>
      </c>
      <c r="BB8" s="270">
        <v>1424</v>
      </c>
      <c r="BC8" s="270">
        <v>1000</v>
      </c>
      <c r="BD8" s="271">
        <v>1215</v>
      </c>
      <c r="BE8" s="270"/>
      <c r="BF8" s="270"/>
      <c r="BG8" s="270"/>
      <c r="BH8" s="270"/>
      <c r="BI8" s="270"/>
      <c r="BJ8" s="269">
        <v>951</v>
      </c>
      <c r="BK8" s="270">
        <v>813</v>
      </c>
      <c r="BL8" s="270">
        <v>759</v>
      </c>
      <c r="BM8" s="270">
        <v>614.4</v>
      </c>
      <c r="BN8" s="271">
        <v>732</v>
      </c>
      <c r="BO8" s="270">
        <v>1655</v>
      </c>
      <c r="BP8" s="270">
        <v>1185</v>
      </c>
      <c r="BQ8" s="270">
        <v>1157.5999999999999</v>
      </c>
      <c r="BR8" s="270">
        <v>2107</v>
      </c>
      <c r="BS8" s="270">
        <v>1671.55</v>
      </c>
      <c r="BT8" s="269"/>
      <c r="BU8" s="270"/>
      <c r="BV8" s="270"/>
      <c r="BW8" s="270"/>
      <c r="BX8" s="271"/>
    </row>
    <row r="9" spans="1:76" x14ac:dyDescent="0.25">
      <c r="A9" s="252" t="s">
        <v>149</v>
      </c>
      <c r="B9" s="269">
        <v>44</v>
      </c>
      <c r="C9" s="270">
        <v>47.21</v>
      </c>
      <c r="D9" s="270">
        <v>46.13</v>
      </c>
      <c r="E9" s="270">
        <v>27.12</v>
      </c>
      <c r="F9" s="270">
        <v>22.08</v>
      </c>
      <c r="G9" s="269">
        <v>28</v>
      </c>
      <c r="H9" s="270">
        <v>19</v>
      </c>
      <c r="I9" s="270">
        <v>24</v>
      </c>
      <c r="J9" s="270">
        <v>28</v>
      </c>
      <c r="K9" s="271">
        <v>17</v>
      </c>
      <c r="L9" s="270">
        <v>116.52</v>
      </c>
      <c r="M9" s="270">
        <v>109.1</v>
      </c>
      <c r="N9" s="270">
        <v>101.68</v>
      </c>
      <c r="O9" s="270">
        <v>100.26</v>
      </c>
      <c r="P9" s="270">
        <v>89.24</v>
      </c>
      <c r="Q9" s="269">
        <v>52.58</v>
      </c>
      <c r="R9" s="270">
        <v>55.93</v>
      </c>
      <c r="S9" s="270">
        <v>61.37</v>
      </c>
      <c r="T9" s="270">
        <v>34.9</v>
      </c>
      <c r="U9" s="271">
        <v>36.340000000000003</v>
      </c>
      <c r="V9" s="270">
        <v>67.290000000000006</v>
      </c>
      <c r="W9" s="270">
        <v>68</v>
      </c>
      <c r="X9" s="270">
        <v>62.91</v>
      </c>
      <c r="Y9" s="270">
        <v>29.95</v>
      </c>
      <c r="Z9" s="270">
        <v>22.4</v>
      </c>
      <c r="AA9" s="269">
        <v>29.53</v>
      </c>
      <c r="AB9" s="270">
        <v>28.59</v>
      </c>
      <c r="AC9" s="270">
        <v>20</v>
      </c>
      <c r="AD9" s="270">
        <v>13</v>
      </c>
      <c r="AE9" s="270">
        <v>12.8</v>
      </c>
      <c r="AF9" s="275">
        <v>63</v>
      </c>
      <c r="AG9" s="276">
        <v>43</v>
      </c>
      <c r="AH9" s="276">
        <v>50</v>
      </c>
      <c r="AI9" s="276">
        <v>41</v>
      </c>
      <c r="AJ9" s="277">
        <v>20.8</v>
      </c>
      <c r="AK9" s="270">
        <v>1901.27</v>
      </c>
      <c r="AL9" s="270">
        <v>1736.73</v>
      </c>
      <c r="AM9" s="270">
        <v>1974.71</v>
      </c>
      <c r="AN9" s="270">
        <v>947.73</v>
      </c>
      <c r="AO9" s="270">
        <v>881.62</v>
      </c>
      <c r="AP9" s="269">
        <v>1381.29</v>
      </c>
      <c r="AQ9" s="270">
        <v>963.2</v>
      </c>
      <c r="AR9" s="270">
        <v>1706</v>
      </c>
      <c r="AS9" s="270">
        <v>1581.32</v>
      </c>
      <c r="AT9" s="271">
        <v>948.58</v>
      </c>
      <c r="AU9" s="270">
        <v>1847.59</v>
      </c>
      <c r="AV9" s="270">
        <v>2215.1799999999998</v>
      </c>
      <c r="AW9" s="270">
        <v>2149.86</v>
      </c>
      <c r="AX9" s="270">
        <v>1275.2</v>
      </c>
      <c r="AY9" s="270">
        <v>1275.2</v>
      </c>
      <c r="AZ9" s="269">
        <v>1262</v>
      </c>
      <c r="BA9" s="270">
        <v>1373</v>
      </c>
      <c r="BB9" s="270">
        <v>1310</v>
      </c>
      <c r="BC9" s="270">
        <v>1104.8</v>
      </c>
      <c r="BD9" s="271">
        <v>1104.8</v>
      </c>
      <c r="BE9" s="270">
        <v>1166.6099999999999</v>
      </c>
      <c r="BF9" s="270">
        <v>546.4</v>
      </c>
      <c r="BG9" s="270">
        <v>1176.93</v>
      </c>
      <c r="BH9" s="270">
        <v>768</v>
      </c>
      <c r="BI9" s="270">
        <v>654.4</v>
      </c>
      <c r="BJ9" s="269">
        <v>853</v>
      </c>
      <c r="BK9" s="270">
        <v>687</v>
      </c>
      <c r="BL9" s="270">
        <v>810</v>
      </c>
      <c r="BM9" s="270">
        <v>614.4</v>
      </c>
      <c r="BN9" s="271">
        <v>615.20000000000005</v>
      </c>
      <c r="BO9" s="270"/>
      <c r="BP9" s="270"/>
      <c r="BQ9" s="270"/>
      <c r="BR9" s="270"/>
      <c r="BS9" s="270"/>
      <c r="BT9" s="269">
        <v>1631</v>
      </c>
      <c r="BU9" s="270">
        <v>1612</v>
      </c>
      <c r="BV9" s="270">
        <v>1600</v>
      </c>
      <c r="BW9" s="270">
        <v>979</v>
      </c>
      <c r="BX9" s="271">
        <v>569</v>
      </c>
    </row>
    <row r="10" spans="1:76" x14ac:dyDescent="0.25">
      <c r="A10" s="252" t="s">
        <v>150</v>
      </c>
      <c r="B10" s="269">
        <v>50.38</v>
      </c>
      <c r="C10" s="270">
        <v>42.84</v>
      </c>
      <c r="D10" s="270">
        <v>43.87</v>
      </c>
      <c r="E10" s="270">
        <v>45.35</v>
      </c>
      <c r="F10" s="270">
        <v>38.53</v>
      </c>
      <c r="G10" s="269">
        <v>37</v>
      </c>
      <c r="H10" s="270">
        <v>28</v>
      </c>
      <c r="I10" s="270">
        <v>28</v>
      </c>
      <c r="J10" s="270">
        <v>33.159999999999997</v>
      </c>
      <c r="K10" s="271">
        <v>21.19</v>
      </c>
      <c r="L10" s="270">
        <v>114</v>
      </c>
      <c r="M10" s="270">
        <v>104</v>
      </c>
      <c r="N10" s="270">
        <v>96</v>
      </c>
      <c r="O10" s="270">
        <v>130</v>
      </c>
      <c r="P10" s="270">
        <v>83</v>
      </c>
      <c r="Q10" s="269">
        <v>72.95</v>
      </c>
      <c r="R10" s="270">
        <v>64.569999999999993</v>
      </c>
      <c r="S10" s="270">
        <v>59.65</v>
      </c>
      <c r="T10" s="270">
        <v>71.64</v>
      </c>
      <c r="U10" s="271">
        <v>55.6</v>
      </c>
      <c r="V10" s="270">
        <v>111.13</v>
      </c>
      <c r="W10" s="270">
        <v>105.68</v>
      </c>
      <c r="X10" s="270">
        <v>72.81</v>
      </c>
      <c r="Y10" s="270">
        <v>88.25</v>
      </c>
      <c r="Z10" s="270">
        <v>93.91</v>
      </c>
      <c r="AA10" s="269">
        <v>24.7</v>
      </c>
      <c r="AB10" s="270">
        <v>21.5</v>
      </c>
      <c r="AC10" s="270">
        <v>22</v>
      </c>
      <c r="AD10" s="270">
        <v>26.4</v>
      </c>
      <c r="AE10" s="270">
        <v>21.4</v>
      </c>
      <c r="AF10" s="275">
        <v>67</v>
      </c>
      <c r="AG10" s="276">
        <v>44</v>
      </c>
      <c r="AH10" s="276">
        <v>50</v>
      </c>
      <c r="AI10" s="276">
        <v>64</v>
      </c>
      <c r="AJ10" s="277">
        <v>39</v>
      </c>
      <c r="AK10" s="270">
        <v>2272.33</v>
      </c>
      <c r="AL10" s="270">
        <v>2203.56</v>
      </c>
      <c r="AM10" s="270">
        <v>1952.58</v>
      </c>
      <c r="AN10" s="270">
        <v>1893.85</v>
      </c>
      <c r="AO10" s="270">
        <v>1691.57</v>
      </c>
      <c r="AP10" s="269">
        <v>1736.62</v>
      </c>
      <c r="AQ10" s="270">
        <v>1502.46</v>
      </c>
      <c r="AR10" s="270">
        <v>1408.73</v>
      </c>
      <c r="AS10" s="270">
        <v>1858.77</v>
      </c>
      <c r="AT10" s="271">
        <v>1395.43</v>
      </c>
      <c r="AU10" s="270">
        <v>2295.94</v>
      </c>
      <c r="AV10" s="270">
        <v>2712.7</v>
      </c>
      <c r="AW10" s="270">
        <v>2418.0300000000002</v>
      </c>
      <c r="AX10" s="270">
        <v>2666.5</v>
      </c>
      <c r="AY10" s="270">
        <v>2037.21</v>
      </c>
      <c r="AZ10" s="269">
        <v>1568</v>
      </c>
      <c r="BA10" s="270">
        <v>1681</v>
      </c>
      <c r="BB10" s="270">
        <v>1473</v>
      </c>
      <c r="BC10" s="270">
        <v>1353.86</v>
      </c>
      <c r="BD10" s="271">
        <v>914.93</v>
      </c>
      <c r="BE10" s="270"/>
      <c r="BF10" s="270"/>
      <c r="BG10" s="270"/>
      <c r="BH10" s="270"/>
      <c r="BI10" s="270"/>
      <c r="BJ10" s="269">
        <v>1006</v>
      </c>
      <c r="BK10" s="270">
        <v>863</v>
      </c>
      <c r="BL10" s="270">
        <v>786</v>
      </c>
      <c r="BM10" s="270">
        <v>591</v>
      </c>
      <c r="BN10" s="271">
        <v>576</v>
      </c>
      <c r="BO10" s="270"/>
      <c r="BP10" s="270"/>
      <c r="BQ10" s="270"/>
      <c r="BR10" s="270"/>
      <c r="BS10" s="270"/>
      <c r="BT10" s="269"/>
      <c r="BU10" s="270"/>
      <c r="BV10" s="270"/>
      <c r="BW10" s="270"/>
      <c r="BX10" s="271"/>
    </row>
    <row r="11" spans="1:76" x14ac:dyDescent="0.25">
      <c r="A11" s="252" t="s">
        <v>151</v>
      </c>
      <c r="B11" s="269">
        <v>50.24</v>
      </c>
      <c r="C11" s="270">
        <v>48.85</v>
      </c>
      <c r="D11" s="270">
        <v>49.99</v>
      </c>
      <c r="E11" s="270">
        <v>46.72</v>
      </c>
      <c r="F11" s="270">
        <v>32.06</v>
      </c>
      <c r="G11" s="269">
        <v>30.92</v>
      </c>
      <c r="H11" s="270">
        <v>33.49</v>
      </c>
      <c r="I11" s="270">
        <v>30.85</v>
      </c>
      <c r="J11" s="270">
        <v>42.53</v>
      </c>
      <c r="K11" s="271">
        <v>33.54</v>
      </c>
      <c r="L11" s="270">
        <v>99.44</v>
      </c>
      <c r="M11" s="270">
        <v>107.75</v>
      </c>
      <c r="N11" s="270">
        <v>98.04</v>
      </c>
      <c r="O11" s="270">
        <v>156.63999999999999</v>
      </c>
      <c r="P11" s="270">
        <v>99.57</v>
      </c>
      <c r="Q11" s="269">
        <v>84.22</v>
      </c>
      <c r="R11" s="270">
        <v>88.14</v>
      </c>
      <c r="S11" s="270">
        <v>66.900000000000006</v>
      </c>
      <c r="T11" s="270">
        <v>60.05</v>
      </c>
      <c r="U11" s="271">
        <v>51.22</v>
      </c>
      <c r="V11" s="270">
        <v>69.19</v>
      </c>
      <c r="W11" s="270">
        <v>68.94</v>
      </c>
      <c r="X11" s="270">
        <v>83.63</v>
      </c>
      <c r="Y11" s="270">
        <v>60.96</v>
      </c>
      <c r="Z11" s="270">
        <v>37.6</v>
      </c>
      <c r="AA11" s="269">
        <v>16.329999999999998</v>
      </c>
      <c r="AB11" s="270">
        <v>22.26</v>
      </c>
      <c r="AC11" s="270">
        <v>20.67</v>
      </c>
      <c r="AD11" s="270">
        <v>22.93</v>
      </c>
      <c r="AE11" s="270">
        <v>12</v>
      </c>
      <c r="AF11" s="275">
        <v>52</v>
      </c>
      <c r="AG11" s="276">
        <v>42</v>
      </c>
      <c r="AH11" s="276">
        <v>48</v>
      </c>
      <c r="AI11" s="276">
        <v>74</v>
      </c>
      <c r="AJ11" s="277">
        <v>45</v>
      </c>
      <c r="AK11" s="270">
        <v>2161.1799999999998</v>
      </c>
      <c r="AL11" s="270">
        <v>2378.11</v>
      </c>
      <c r="AM11" s="270">
        <v>2094.87</v>
      </c>
      <c r="AN11" s="270">
        <v>2376.91</v>
      </c>
      <c r="AO11" s="270">
        <v>1349.05</v>
      </c>
      <c r="AP11" s="269">
        <v>1106.69</v>
      </c>
      <c r="AQ11" s="270">
        <v>1042.55</v>
      </c>
      <c r="AR11" s="270">
        <v>1586.25</v>
      </c>
      <c r="AS11" s="270">
        <v>2118.6999999999998</v>
      </c>
      <c r="AT11" s="271">
        <v>1757.14</v>
      </c>
      <c r="AU11" s="270">
        <v>1980.81</v>
      </c>
      <c r="AV11" s="270">
        <v>1538.36</v>
      </c>
      <c r="AW11" s="270">
        <v>2512.12</v>
      </c>
      <c r="AX11" s="270">
        <v>2294.14</v>
      </c>
      <c r="AY11" s="270">
        <v>1419.2</v>
      </c>
      <c r="AZ11" s="269">
        <v>1353</v>
      </c>
      <c r="BA11" s="270">
        <v>953</v>
      </c>
      <c r="BB11" s="270">
        <v>1531</v>
      </c>
      <c r="BC11" s="270">
        <v>1346</v>
      </c>
      <c r="BD11" s="271">
        <v>853.6</v>
      </c>
      <c r="BE11" s="270"/>
      <c r="BF11" s="270"/>
      <c r="BG11" s="270"/>
      <c r="BH11" s="270"/>
      <c r="BI11" s="270"/>
      <c r="BJ11" s="269"/>
      <c r="BK11" s="270"/>
      <c r="BL11" s="270"/>
      <c r="BM11" s="270"/>
      <c r="BN11" s="271"/>
      <c r="BO11" s="270"/>
      <c r="BP11" s="270"/>
      <c r="BQ11" s="270"/>
      <c r="BR11" s="270"/>
      <c r="BS11" s="270"/>
      <c r="BT11" s="269"/>
      <c r="BU11" s="270"/>
      <c r="BV11" s="270"/>
      <c r="BW11" s="270"/>
      <c r="BX11" s="271"/>
    </row>
    <row r="12" spans="1:76" x14ac:dyDescent="0.25">
      <c r="A12" s="252" t="s">
        <v>152</v>
      </c>
      <c r="B12" s="269">
        <v>64.209999999999994</v>
      </c>
      <c r="C12" s="270">
        <v>68.53</v>
      </c>
      <c r="D12" s="270">
        <v>68.37</v>
      </c>
      <c r="E12" s="270">
        <v>72.069999999999993</v>
      </c>
      <c r="F12" s="270">
        <v>71</v>
      </c>
      <c r="G12" s="269">
        <v>37.03</v>
      </c>
      <c r="H12" s="270">
        <v>40.659999999999997</v>
      </c>
      <c r="I12" s="270">
        <v>42.7</v>
      </c>
      <c r="J12" s="270">
        <v>49.19</v>
      </c>
      <c r="K12" s="271">
        <v>38.1</v>
      </c>
      <c r="L12" s="270">
        <v>144.87</v>
      </c>
      <c r="M12" s="270">
        <v>161.99</v>
      </c>
      <c r="N12" s="270">
        <v>160.01</v>
      </c>
      <c r="O12" s="270">
        <v>198.12</v>
      </c>
      <c r="P12" s="270">
        <v>168.74</v>
      </c>
      <c r="Q12" s="269">
        <v>83.7</v>
      </c>
      <c r="R12" s="270">
        <v>85.77</v>
      </c>
      <c r="S12" s="270">
        <v>85.79</v>
      </c>
      <c r="T12" s="270">
        <v>96.7</v>
      </c>
      <c r="U12" s="271">
        <v>96.89</v>
      </c>
      <c r="V12" s="270">
        <v>102.81</v>
      </c>
      <c r="W12" s="270">
        <v>104.71</v>
      </c>
      <c r="X12" s="270">
        <v>65.599999999999994</v>
      </c>
      <c r="Y12" s="270">
        <v>90.19</v>
      </c>
      <c r="Z12" s="270">
        <v>92</v>
      </c>
      <c r="AA12" s="269">
        <v>16</v>
      </c>
      <c r="AB12" s="270">
        <v>18</v>
      </c>
      <c r="AC12" s="270">
        <v>23</v>
      </c>
      <c r="AD12" s="270">
        <v>18</v>
      </c>
      <c r="AE12" s="270">
        <v>15</v>
      </c>
      <c r="AF12" s="275">
        <v>75</v>
      </c>
      <c r="AG12" s="276">
        <v>63</v>
      </c>
      <c r="AH12" s="276">
        <v>78</v>
      </c>
      <c r="AI12" s="276">
        <v>93</v>
      </c>
      <c r="AJ12" s="277">
        <v>76</v>
      </c>
      <c r="AK12" s="270">
        <v>1629</v>
      </c>
      <c r="AL12" s="270">
        <v>1865</v>
      </c>
      <c r="AM12" s="270">
        <v>1500</v>
      </c>
      <c r="AN12" s="270">
        <v>1696</v>
      </c>
      <c r="AO12" s="270">
        <v>1881</v>
      </c>
      <c r="AP12" s="269">
        <v>2254.79</v>
      </c>
      <c r="AQ12" s="270">
        <v>1764.04</v>
      </c>
      <c r="AR12" s="270">
        <v>1961.99</v>
      </c>
      <c r="AS12" s="270">
        <v>2155.1799999999998</v>
      </c>
      <c r="AT12" s="271">
        <v>2678.64</v>
      </c>
      <c r="AU12" s="270">
        <v>2131</v>
      </c>
      <c r="AV12" s="270">
        <v>1793</v>
      </c>
      <c r="AW12" s="270">
        <v>2223</v>
      </c>
      <c r="AX12" s="270">
        <v>2807.97</v>
      </c>
      <c r="AY12" s="270">
        <v>2472</v>
      </c>
      <c r="AZ12" s="269"/>
      <c r="BA12" s="270"/>
      <c r="BB12" s="270"/>
      <c r="BC12" s="270"/>
      <c r="BD12" s="271"/>
      <c r="BE12" s="270"/>
      <c r="BF12" s="270"/>
      <c r="BG12" s="270"/>
      <c r="BH12" s="270"/>
      <c r="BI12" s="270"/>
      <c r="BJ12" s="269"/>
      <c r="BK12" s="270"/>
      <c r="BL12" s="270"/>
      <c r="BM12" s="270"/>
      <c r="BN12" s="271"/>
      <c r="BO12" s="270"/>
      <c r="BP12" s="270"/>
      <c r="BQ12" s="270"/>
      <c r="BR12" s="270"/>
      <c r="BS12" s="270"/>
      <c r="BT12" s="269"/>
      <c r="BU12" s="270"/>
      <c r="BV12" s="270"/>
      <c r="BW12" s="270"/>
      <c r="BX12" s="271"/>
    </row>
    <row r="13" spans="1:76" x14ac:dyDescent="0.25">
      <c r="A13" s="252" t="s">
        <v>153</v>
      </c>
      <c r="B13" s="269">
        <v>68.78</v>
      </c>
      <c r="C13" s="270">
        <v>67.62</v>
      </c>
      <c r="D13" s="270">
        <v>63.95</v>
      </c>
      <c r="E13" s="270">
        <v>46.19</v>
      </c>
      <c r="F13" s="270">
        <v>71.650000000000006</v>
      </c>
      <c r="G13" s="269">
        <v>33.92</v>
      </c>
      <c r="H13" s="270">
        <v>28.73</v>
      </c>
      <c r="I13" s="270">
        <v>29.04</v>
      </c>
      <c r="J13" s="270">
        <v>36.39</v>
      </c>
      <c r="K13" s="271">
        <v>30.54</v>
      </c>
      <c r="L13" s="270">
        <v>92.94</v>
      </c>
      <c r="M13" s="270">
        <v>77.77</v>
      </c>
      <c r="N13" s="270">
        <v>111.59</v>
      </c>
      <c r="O13" s="270">
        <v>141.94</v>
      </c>
      <c r="P13" s="270">
        <v>113.93</v>
      </c>
      <c r="Q13" s="269">
        <v>94.22</v>
      </c>
      <c r="R13" s="270">
        <v>84.26</v>
      </c>
      <c r="S13" s="270">
        <v>73.680000000000007</v>
      </c>
      <c r="T13" s="270">
        <v>53.92</v>
      </c>
      <c r="U13" s="271">
        <v>87.31</v>
      </c>
      <c r="V13" s="270">
        <v>72.05</v>
      </c>
      <c r="W13" s="270">
        <v>107</v>
      </c>
      <c r="X13" s="270">
        <v>113</v>
      </c>
      <c r="Y13" s="270">
        <v>103</v>
      </c>
      <c r="Z13" s="270">
        <v>103</v>
      </c>
      <c r="AA13" s="269">
        <v>28.51</v>
      </c>
      <c r="AB13" s="270">
        <v>24.7</v>
      </c>
      <c r="AC13" s="270">
        <v>26.08</v>
      </c>
      <c r="AD13" s="270">
        <v>26</v>
      </c>
      <c r="AE13" s="270">
        <v>29.6</v>
      </c>
      <c r="AF13" s="272"/>
      <c r="AG13" s="273"/>
      <c r="AH13" s="273"/>
      <c r="AI13" s="273"/>
      <c r="AJ13" s="274"/>
      <c r="AK13" s="270">
        <v>2522.39</v>
      </c>
      <c r="AL13" s="270">
        <v>2396.3200000000002</v>
      </c>
      <c r="AM13" s="270">
        <v>2272.87</v>
      </c>
      <c r="AN13" s="270">
        <v>2092.42</v>
      </c>
      <c r="AO13" s="270">
        <v>2430.2399999999998</v>
      </c>
      <c r="AP13" s="269">
        <v>2188.62</v>
      </c>
      <c r="AQ13" s="270">
        <v>1849.79</v>
      </c>
      <c r="AR13" s="270">
        <v>1970.01</v>
      </c>
      <c r="AS13" s="270">
        <v>1062.27</v>
      </c>
      <c r="AT13" s="271">
        <v>2233.81</v>
      </c>
      <c r="AU13" s="270">
        <v>1988</v>
      </c>
      <c r="AV13" s="270">
        <v>1845</v>
      </c>
      <c r="AW13" s="270">
        <v>2510.59</v>
      </c>
      <c r="AX13" s="270">
        <v>1887.2</v>
      </c>
      <c r="AY13" s="270">
        <v>3334.06</v>
      </c>
      <c r="AZ13" s="269">
        <v>1358</v>
      </c>
      <c r="BA13" s="270">
        <v>1157.5999999999999</v>
      </c>
      <c r="BB13" s="270">
        <v>1530</v>
      </c>
      <c r="BC13" s="270">
        <v>1076</v>
      </c>
      <c r="BD13" s="271">
        <v>1611</v>
      </c>
      <c r="BE13" s="270"/>
      <c r="BF13" s="270"/>
      <c r="BG13" s="270"/>
      <c r="BH13" s="270"/>
      <c r="BI13" s="270"/>
      <c r="BJ13" s="269"/>
      <c r="BK13" s="270"/>
      <c r="BL13" s="270"/>
      <c r="BM13" s="270"/>
      <c r="BN13" s="271"/>
      <c r="BO13" s="270"/>
      <c r="BP13" s="270"/>
      <c r="BQ13" s="270"/>
      <c r="BR13" s="270"/>
      <c r="BS13" s="270"/>
      <c r="BT13" s="269"/>
      <c r="BU13" s="270"/>
      <c r="BV13" s="270"/>
      <c r="BW13" s="270"/>
      <c r="BX13" s="271"/>
    </row>
    <row r="14" spans="1:76" x14ac:dyDescent="0.25">
      <c r="A14" s="252" t="s">
        <v>154</v>
      </c>
      <c r="B14" s="269">
        <v>48.48</v>
      </c>
      <c r="C14" s="270">
        <v>63.06</v>
      </c>
      <c r="D14" s="270">
        <v>62.83</v>
      </c>
      <c r="E14" s="270">
        <v>61.02</v>
      </c>
      <c r="F14" s="270">
        <v>48.15</v>
      </c>
      <c r="G14" s="269">
        <v>32.159999999999997</v>
      </c>
      <c r="H14" s="270">
        <v>42.93</v>
      </c>
      <c r="I14" s="270">
        <v>39.700000000000003</v>
      </c>
      <c r="J14" s="270">
        <v>46.73</v>
      </c>
      <c r="K14" s="271">
        <v>39.880000000000003</v>
      </c>
      <c r="L14" s="270">
        <v>121.63</v>
      </c>
      <c r="M14" s="270">
        <v>170.45</v>
      </c>
      <c r="N14" s="270">
        <v>135.1</v>
      </c>
      <c r="O14" s="270">
        <v>190.76</v>
      </c>
      <c r="P14" s="270">
        <v>164.35</v>
      </c>
      <c r="Q14" s="269">
        <v>58.77</v>
      </c>
      <c r="R14" s="270">
        <v>90.09</v>
      </c>
      <c r="S14" s="270">
        <v>66.67</v>
      </c>
      <c r="T14" s="270">
        <v>80.02</v>
      </c>
      <c r="U14" s="271">
        <v>73.86</v>
      </c>
      <c r="V14" s="270">
        <v>59.83</v>
      </c>
      <c r="W14" s="270">
        <v>86.78</v>
      </c>
      <c r="X14" s="270">
        <v>72.400000000000006</v>
      </c>
      <c r="Y14" s="270">
        <v>72.86</v>
      </c>
      <c r="Z14" s="270">
        <v>49.6</v>
      </c>
      <c r="AA14" s="269">
        <v>14</v>
      </c>
      <c r="AB14" s="270">
        <v>19</v>
      </c>
      <c r="AC14" s="270">
        <v>15</v>
      </c>
      <c r="AD14" s="270">
        <v>18</v>
      </c>
      <c r="AE14" s="270">
        <v>10</v>
      </c>
      <c r="AF14" s="275">
        <v>62</v>
      </c>
      <c r="AG14" s="276">
        <v>67</v>
      </c>
      <c r="AH14" s="276">
        <v>65</v>
      </c>
      <c r="AI14" s="276">
        <v>90</v>
      </c>
      <c r="AJ14" s="277">
        <v>75</v>
      </c>
      <c r="AK14" s="270"/>
      <c r="AL14" s="270"/>
      <c r="AM14" s="270"/>
      <c r="AN14" s="270"/>
      <c r="AO14" s="270"/>
      <c r="AP14" s="269">
        <v>1062.55</v>
      </c>
      <c r="AQ14" s="270">
        <v>1950.56</v>
      </c>
      <c r="AR14" s="270">
        <v>1968.14</v>
      </c>
      <c r="AS14" s="270">
        <v>1529.91</v>
      </c>
      <c r="AT14" s="271">
        <v>1870.22</v>
      </c>
      <c r="AU14" s="270">
        <v>1605</v>
      </c>
      <c r="AV14" s="270">
        <v>1666</v>
      </c>
      <c r="AW14" s="270">
        <v>2239</v>
      </c>
      <c r="AX14" s="270">
        <v>2054</v>
      </c>
      <c r="AY14" s="270">
        <v>2126</v>
      </c>
      <c r="AZ14" s="269"/>
      <c r="BA14" s="270"/>
      <c r="BB14" s="270"/>
      <c r="BC14" s="270"/>
      <c r="BD14" s="271"/>
      <c r="BE14" s="270"/>
      <c r="BF14" s="270"/>
      <c r="BG14" s="270"/>
      <c r="BH14" s="270"/>
      <c r="BI14" s="270"/>
      <c r="BJ14" s="269"/>
      <c r="BK14" s="270"/>
      <c r="BL14" s="270"/>
      <c r="BM14" s="270"/>
      <c r="BN14" s="271"/>
      <c r="BO14" s="270"/>
      <c r="BP14" s="270"/>
      <c r="BQ14" s="270"/>
      <c r="BR14" s="270"/>
      <c r="BS14" s="270"/>
      <c r="BT14" s="269"/>
      <c r="BU14" s="270"/>
      <c r="BV14" s="270"/>
      <c r="BW14" s="270"/>
      <c r="BX14" s="271"/>
    </row>
    <row r="15" spans="1:76" x14ac:dyDescent="0.25">
      <c r="A15" s="252" t="s">
        <v>155</v>
      </c>
      <c r="B15" s="269">
        <v>41.53</v>
      </c>
      <c r="C15" s="270">
        <v>29.56</v>
      </c>
      <c r="D15" s="270">
        <v>38.049999999999997</v>
      </c>
      <c r="E15" s="270">
        <v>39.99</v>
      </c>
      <c r="F15" s="270">
        <v>24.46</v>
      </c>
      <c r="G15" s="269">
        <v>37</v>
      </c>
      <c r="H15" s="270">
        <v>18.309999999999999</v>
      </c>
      <c r="I15" s="270">
        <v>21.19</v>
      </c>
      <c r="J15" s="270">
        <v>27.16</v>
      </c>
      <c r="K15" s="271">
        <v>15.13</v>
      </c>
      <c r="L15" s="270">
        <v>122</v>
      </c>
      <c r="M15" s="270">
        <v>97</v>
      </c>
      <c r="N15" s="270">
        <v>88</v>
      </c>
      <c r="O15" s="270">
        <v>135</v>
      </c>
      <c r="P15" s="270">
        <v>91.2</v>
      </c>
      <c r="Q15" s="269">
        <v>66.430000000000007</v>
      </c>
      <c r="R15" s="270">
        <v>54.01</v>
      </c>
      <c r="S15" s="270">
        <v>60.7</v>
      </c>
      <c r="T15" s="270">
        <v>71.36</v>
      </c>
      <c r="U15" s="271">
        <v>55.34</v>
      </c>
      <c r="V15" s="270">
        <v>68.709999999999994</v>
      </c>
      <c r="W15" s="270">
        <v>65.78</v>
      </c>
      <c r="X15" s="270">
        <v>57.54</v>
      </c>
      <c r="Y15" s="270">
        <v>91.46</v>
      </c>
      <c r="Z15" s="270">
        <v>37.49</v>
      </c>
      <c r="AA15" s="269">
        <v>23</v>
      </c>
      <c r="AB15" s="270">
        <v>18.010000000000002</v>
      </c>
      <c r="AC15" s="270">
        <v>20.260000000000002</v>
      </c>
      <c r="AD15" s="270">
        <v>23.78</v>
      </c>
      <c r="AE15" s="270">
        <v>13.6</v>
      </c>
      <c r="AF15" s="275"/>
      <c r="AG15" s="276"/>
      <c r="AH15" s="276"/>
      <c r="AI15" s="276"/>
      <c r="AJ15" s="277"/>
      <c r="AK15" s="270">
        <v>1967.56</v>
      </c>
      <c r="AL15" s="270">
        <v>1734</v>
      </c>
      <c r="AM15" s="270">
        <v>1730.69</v>
      </c>
      <c r="AN15" s="270">
        <v>1967.61</v>
      </c>
      <c r="AO15" s="270">
        <v>1144.33</v>
      </c>
      <c r="AP15" s="269">
        <v>1561.36</v>
      </c>
      <c r="AQ15" s="270">
        <v>825.5</v>
      </c>
      <c r="AR15" s="270">
        <v>1011.06</v>
      </c>
      <c r="AS15" s="270">
        <v>1281.1199999999999</v>
      </c>
      <c r="AT15" s="271">
        <v>1507.54</v>
      </c>
      <c r="AU15" s="270">
        <v>1630.08</v>
      </c>
      <c r="AV15" s="270">
        <v>1700.55</v>
      </c>
      <c r="AW15" s="270">
        <v>1766.62</v>
      </c>
      <c r="AX15" s="270">
        <v>1808.84</v>
      </c>
      <c r="AY15" s="270">
        <v>1348.8</v>
      </c>
      <c r="AZ15" s="269">
        <v>1259.9100000000001</v>
      </c>
      <c r="BA15" s="270">
        <v>1280.43</v>
      </c>
      <c r="BB15" s="270">
        <v>1297.03</v>
      </c>
      <c r="BC15" s="270">
        <v>1108.8900000000001</v>
      </c>
      <c r="BD15" s="271">
        <v>904.8</v>
      </c>
      <c r="BE15" s="270">
        <v>1084</v>
      </c>
      <c r="BF15" s="270">
        <v>554</v>
      </c>
      <c r="BG15" s="270">
        <v>1151</v>
      </c>
      <c r="BH15" s="270">
        <v>713.74</v>
      </c>
      <c r="BI15" s="270">
        <v>661</v>
      </c>
      <c r="BJ15" s="269">
        <v>660.01</v>
      </c>
      <c r="BK15" s="270">
        <v>669</v>
      </c>
      <c r="BL15" s="270">
        <v>693</v>
      </c>
      <c r="BM15" s="270">
        <v>615</v>
      </c>
      <c r="BN15" s="271">
        <v>486.4</v>
      </c>
      <c r="BO15" s="270">
        <v>1527</v>
      </c>
      <c r="BP15" s="270">
        <v>998.4</v>
      </c>
      <c r="BQ15" s="270">
        <v>998.4</v>
      </c>
      <c r="BR15" s="270">
        <v>1608</v>
      </c>
      <c r="BS15" s="270">
        <v>756</v>
      </c>
      <c r="BT15" s="269">
        <v>1439</v>
      </c>
      <c r="BU15" s="270">
        <v>1237</v>
      </c>
      <c r="BV15" s="270">
        <v>1315</v>
      </c>
      <c r="BW15" s="270">
        <v>1568</v>
      </c>
      <c r="BX15" s="271">
        <v>998.4</v>
      </c>
    </row>
    <row r="16" spans="1:76" x14ac:dyDescent="0.25">
      <c r="A16" s="252" t="s">
        <v>156</v>
      </c>
      <c r="B16" s="269">
        <v>41.22</v>
      </c>
      <c r="C16" s="270">
        <v>43.04</v>
      </c>
      <c r="D16" s="270">
        <v>48.27</v>
      </c>
      <c r="E16" s="270">
        <v>37.380000000000003</v>
      </c>
      <c r="F16" s="270">
        <v>23.72</v>
      </c>
      <c r="G16" s="269">
        <v>35</v>
      </c>
      <c r="H16" s="270">
        <v>29</v>
      </c>
      <c r="I16" s="270">
        <v>27</v>
      </c>
      <c r="J16" s="270">
        <v>30</v>
      </c>
      <c r="K16" s="271">
        <v>22</v>
      </c>
      <c r="L16" s="270">
        <v>107.55</v>
      </c>
      <c r="M16" s="270">
        <v>89.68</v>
      </c>
      <c r="N16" s="270">
        <v>85.06</v>
      </c>
      <c r="O16" s="270">
        <v>108.59</v>
      </c>
      <c r="P16" s="270">
        <v>62.86</v>
      </c>
      <c r="Q16" s="269">
        <v>54.52</v>
      </c>
      <c r="R16" s="270">
        <v>54.09</v>
      </c>
      <c r="S16" s="270">
        <v>63.78</v>
      </c>
      <c r="T16" s="270">
        <v>40.57</v>
      </c>
      <c r="U16" s="271">
        <v>38.08</v>
      </c>
      <c r="V16" s="270">
        <v>66.59</v>
      </c>
      <c r="W16" s="270">
        <v>65.16</v>
      </c>
      <c r="X16" s="270">
        <v>75.69</v>
      </c>
      <c r="Y16" s="270">
        <v>60.52</v>
      </c>
      <c r="Z16" s="270">
        <v>36</v>
      </c>
      <c r="AA16" s="269">
        <v>18.63</v>
      </c>
      <c r="AB16" s="270">
        <v>11.25</v>
      </c>
      <c r="AC16" s="270">
        <v>14.05</v>
      </c>
      <c r="AD16" s="270">
        <v>17.309999999999999</v>
      </c>
      <c r="AE16" s="270">
        <v>13</v>
      </c>
      <c r="AF16" s="275">
        <v>56</v>
      </c>
      <c r="AG16" s="276">
        <v>34</v>
      </c>
      <c r="AH16" s="276">
        <v>41</v>
      </c>
      <c r="AI16" s="276">
        <v>51</v>
      </c>
      <c r="AJ16" s="277">
        <v>24</v>
      </c>
      <c r="AK16" s="270">
        <v>2002.87</v>
      </c>
      <c r="AL16" s="270">
        <v>1816.85</v>
      </c>
      <c r="AM16" s="270">
        <v>1961.42</v>
      </c>
      <c r="AN16" s="270">
        <v>1811.97</v>
      </c>
      <c r="AO16" s="270">
        <v>1004.56</v>
      </c>
      <c r="AP16" s="269">
        <v>1807.77</v>
      </c>
      <c r="AQ16" s="270">
        <v>1410.47</v>
      </c>
      <c r="AR16" s="270">
        <v>1601.17</v>
      </c>
      <c r="AS16" s="270">
        <v>1755.8</v>
      </c>
      <c r="AT16" s="271">
        <v>1642.5</v>
      </c>
      <c r="AU16" s="270">
        <v>2162</v>
      </c>
      <c r="AV16" s="270">
        <v>2264</v>
      </c>
      <c r="AW16" s="270">
        <v>2499.9</v>
      </c>
      <c r="AX16" s="270">
        <v>2945.16</v>
      </c>
      <c r="AY16" s="270">
        <v>989.6</v>
      </c>
      <c r="AZ16" s="269">
        <v>1476</v>
      </c>
      <c r="BA16" s="270">
        <v>1403</v>
      </c>
      <c r="BB16" s="270">
        <v>1523</v>
      </c>
      <c r="BC16" s="270">
        <v>1728</v>
      </c>
      <c r="BD16" s="271">
        <v>593.6</v>
      </c>
      <c r="BE16" s="270">
        <v>1108</v>
      </c>
      <c r="BF16" s="270">
        <v>544</v>
      </c>
      <c r="BG16" s="270">
        <v>1000</v>
      </c>
      <c r="BH16" s="270">
        <v>1130</v>
      </c>
      <c r="BI16" s="270">
        <v>611.20000000000005</v>
      </c>
      <c r="BJ16" s="269">
        <v>865</v>
      </c>
      <c r="BK16" s="270">
        <v>693</v>
      </c>
      <c r="BL16" s="270">
        <v>782</v>
      </c>
      <c r="BM16" s="270">
        <v>560</v>
      </c>
      <c r="BN16" s="271">
        <v>548</v>
      </c>
      <c r="BO16" s="270">
        <v>2025</v>
      </c>
      <c r="BP16" s="270">
        <v>1169</v>
      </c>
      <c r="BQ16" s="270">
        <v>814</v>
      </c>
      <c r="BR16" s="270">
        <v>2618</v>
      </c>
      <c r="BS16" s="270">
        <v>800</v>
      </c>
      <c r="BT16" s="269">
        <v>1909</v>
      </c>
      <c r="BU16" s="270">
        <v>1648</v>
      </c>
      <c r="BV16" s="270">
        <v>1860</v>
      </c>
      <c r="BW16" s="270">
        <v>2553</v>
      </c>
      <c r="BX16" s="271">
        <v>800</v>
      </c>
    </row>
    <row r="17" spans="1:76" x14ac:dyDescent="0.25">
      <c r="A17" s="252" t="s">
        <v>157</v>
      </c>
      <c r="B17" s="269">
        <v>53.02</v>
      </c>
      <c r="C17" s="270">
        <v>55.71</v>
      </c>
      <c r="D17" s="270">
        <v>50.41</v>
      </c>
      <c r="E17" s="270">
        <v>50.49</v>
      </c>
      <c r="F17" s="270">
        <v>54.57</v>
      </c>
      <c r="G17" s="269">
        <v>31.51</v>
      </c>
      <c r="H17" s="270">
        <v>34.619999999999997</v>
      </c>
      <c r="I17" s="270">
        <v>28.59</v>
      </c>
      <c r="J17" s="270">
        <v>42.56</v>
      </c>
      <c r="K17" s="271">
        <v>37.46</v>
      </c>
      <c r="L17" s="270">
        <v>114.8</v>
      </c>
      <c r="M17" s="270">
        <v>134.76</v>
      </c>
      <c r="N17" s="270">
        <v>127.35</v>
      </c>
      <c r="O17" s="270">
        <v>168.57</v>
      </c>
      <c r="P17" s="270">
        <v>140.16999999999999</v>
      </c>
      <c r="Q17" s="269">
        <v>75.67</v>
      </c>
      <c r="R17" s="270">
        <v>75.41</v>
      </c>
      <c r="S17" s="270">
        <v>65.09</v>
      </c>
      <c r="T17" s="270">
        <v>74.73</v>
      </c>
      <c r="U17" s="271">
        <v>87.87</v>
      </c>
      <c r="V17" s="270">
        <v>46.4</v>
      </c>
      <c r="W17" s="270">
        <v>68.52</v>
      </c>
      <c r="X17" s="270">
        <v>80.19</v>
      </c>
      <c r="Y17" s="270">
        <v>87.63</v>
      </c>
      <c r="Z17" s="270">
        <v>71.42</v>
      </c>
      <c r="AA17" s="269">
        <v>16.829999999999998</v>
      </c>
      <c r="AB17" s="270">
        <v>22</v>
      </c>
      <c r="AC17" s="270">
        <v>23</v>
      </c>
      <c r="AD17" s="270">
        <v>19</v>
      </c>
      <c r="AE17" s="270">
        <v>16</v>
      </c>
      <c r="AF17" s="275">
        <v>58</v>
      </c>
      <c r="AG17" s="276">
        <v>52</v>
      </c>
      <c r="AH17" s="276">
        <v>61</v>
      </c>
      <c r="AI17" s="276">
        <v>79</v>
      </c>
      <c r="AJ17" s="277">
        <v>63</v>
      </c>
      <c r="AK17" s="270">
        <v>1816.77</v>
      </c>
      <c r="AL17" s="270">
        <v>2213.3200000000002</v>
      </c>
      <c r="AM17" s="270">
        <v>1921.38</v>
      </c>
      <c r="AN17" s="270">
        <v>2194.4299999999998</v>
      </c>
      <c r="AO17" s="270">
        <v>1645.06</v>
      </c>
      <c r="AP17" s="269">
        <v>1420.46</v>
      </c>
      <c r="AQ17" s="270">
        <v>1712.55</v>
      </c>
      <c r="AR17" s="270">
        <v>1623.19</v>
      </c>
      <c r="AS17" s="270">
        <v>2233.21</v>
      </c>
      <c r="AT17" s="271">
        <v>1666.71</v>
      </c>
      <c r="AU17" s="270">
        <v>1749.47</v>
      </c>
      <c r="AV17" s="270">
        <v>1360</v>
      </c>
      <c r="AW17" s="270">
        <v>1996.69</v>
      </c>
      <c r="AX17" s="270">
        <v>2047.95</v>
      </c>
      <c r="AY17" s="270">
        <v>2130.96</v>
      </c>
      <c r="AZ17" s="269"/>
      <c r="BA17" s="270"/>
      <c r="BB17" s="270"/>
      <c r="BC17" s="270"/>
      <c r="BD17" s="271"/>
      <c r="BE17" s="270"/>
      <c r="BF17" s="270"/>
      <c r="BG17" s="270"/>
      <c r="BH17" s="270"/>
      <c r="BI17" s="270"/>
      <c r="BJ17" s="269"/>
      <c r="BK17" s="270"/>
      <c r="BL17" s="270"/>
      <c r="BM17" s="270"/>
      <c r="BN17" s="271"/>
      <c r="BO17" s="270"/>
      <c r="BP17" s="270"/>
      <c r="BQ17" s="270"/>
      <c r="BR17" s="270"/>
      <c r="BS17" s="270"/>
      <c r="BT17" s="269"/>
      <c r="BU17" s="270"/>
      <c r="BV17" s="270"/>
      <c r="BW17" s="270"/>
      <c r="BX17" s="271"/>
    </row>
    <row r="18" spans="1:76" x14ac:dyDescent="0.25">
      <c r="A18" s="252" t="s">
        <v>158</v>
      </c>
      <c r="B18" s="269">
        <v>52.06</v>
      </c>
      <c r="C18" s="270">
        <v>56.7</v>
      </c>
      <c r="D18" s="270">
        <v>56.91</v>
      </c>
      <c r="E18" s="270">
        <v>31.69</v>
      </c>
      <c r="F18" s="270">
        <v>27.3</v>
      </c>
      <c r="G18" s="269">
        <v>33.729999999999997</v>
      </c>
      <c r="H18" s="270">
        <v>36.200000000000003</v>
      </c>
      <c r="I18" s="270">
        <v>38.21</v>
      </c>
      <c r="J18" s="270">
        <v>45.73</v>
      </c>
      <c r="K18" s="271">
        <v>36.54</v>
      </c>
      <c r="L18" s="270">
        <v>104.8</v>
      </c>
      <c r="M18" s="270">
        <v>113.2</v>
      </c>
      <c r="N18" s="270">
        <v>106.85</v>
      </c>
      <c r="O18" s="270">
        <v>147.44999999999999</v>
      </c>
      <c r="P18" s="270">
        <v>108.37</v>
      </c>
      <c r="Q18" s="269">
        <v>79.09</v>
      </c>
      <c r="R18" s="270">
        <v>95.51</v>
      </c>
      <c r="S18" s="270">
        <v>86.81</v>
      </c>
      <c r="T18" s="270">
        <v>49.13</v>
      </c>
      <c r="U18" s="271">
        <v>49.02</v>
      </c>
      <c r="V18" s="270">
        <v>82.91</v>
      </c>
      <c r="W18" s="270">
        <v>97.25</v>
      </c>
      <c r="X18" s="270">
        <v>101.05</v>
      </c>
      <c r="Y18" s="270">
        <v>44.8</v>
      </c>
      <c r="Z18" s="270">
        <v>44.8</v>
      </c>
      <c r="AA18" s="269">
        <v>11.2</v>
      </c>
      <c r="AB18" s="270">
        <v>20</v>
      </c>
      <c r="AC18" s="270">
        <v>18</v>
      </c>
      <c r="AD18" s="270">
        <v>22.5</v>
      </c>
      <c r="AE18" s="270">
        <v>10</v>
      </c>
      <c r="AF18" s="275">
        <v>55</v>
      </c>
      <c r="AG18" s="276">
        <v>45</v>
      </c>
      <c r="AH18" s="276">
        <v>52</v>
      </c>
      <c r="AI18" s="276">
        <v>70</v>
      </c>
      <c r="AJ18" s="277">
        <v>49</v>
      </c>
      <c r="AK18" s="270">
        <v>1746</v>
      </c>
      <c r="AL18" s="270">
        <v>1993</v>
      </c>
      <c r="AM18" s="270">
        <v>1515</v>
      </c>
      <c r="AN18" s="270">
        <v>1938.75</v>
      </c>
      <c r="AO18" s="270">
        <v>996.32</v>
      </c>
      <c r="AP18" s="269">
        <v>1569.01</v>
      </c>
      <c r="AQ18" s="270">
        <v>1487.11</v>
      </c>
      <c r="AR18" s="270">
        <v>2001.79</v>
      </c>
      <c r="AS18" s="270">
        <v>2117.64</v>
      </c>
      <c r="AT18" s="271">
        <v>2103.12</v>
      </c>
      <c r="AU18" s="270">
        <v>1236</v>
      </c>
      <c r="AV18" s="270">
        <v>2581.88</v>
      </c>
      <c r="AW18" s="270">
        <v>1279.1500000000001</v>
      </c>
      <c r="AX18" s="270">
        <v>1610.09</v>
      </c>
      <c r="AY18" s="270">
        <v>1561.6</v>
      </c>
      <c r="AZ18" s="269">
        <v>964</v>
      </c>
      <c r="BA18" s="270">
        <v>1600</v>
      </c>
      <c r="BB18" s="270">
        <v>964</v>
      </c>
      <c r="BC18" s="270">
        <v>945.6</v>
      </c>
      <c r="BD18" s="271">
        <v>945.6</v>
      </c>
      <c r="BE18" s="270"/>
      <c r="BF18" s="270"/>
      <c r="BG18" s="270"/>
      <c r="BH18" s="270"/>
      <c r="BI18" s="270"/>
      <c r="BJ18" s="269"/>
      <c r="BK18" s="270"/>
      <c r="BL18" s="270"/>
      <c r="BM18" s="270"/>
      <c r="BN18" s="271"/>
      <c r="BO18" s="270"/>
      <c r="BP18" s="270"/>
      <c r="BQ18" s="270"/>
      <c r="BR18" s="270"/>
      <c r="BS18" s="270"/>
      <c r="BT18" s="269"/>
      <c r="BU18" s="270"/>
      <c r="BV18" s="270"/>
      <c r="BW18" s="270"/>
      <c r="BX18" s="271"/>
    </row>
    <row r="19" spans="1:76" x14ac:dyDescent="0.25">
      <c r="A19" s="252" t="s">
        <v>159</v>
      </c>
      <c r="B19" s="269">
        <v>55.47</v>
      </c>
      <c r="C19" s="270">
        <v>63.54</v>
      </c>
      <c r="D19" s="270">
        <v>56.87</v>
      </c>
      <c r="E19" s="270">
        <v>58.09</v>
      </c>
      <c r="F19" s="270">
        <v>50.78</v>
      </c>
      <c r="G19" s="269">
        <v>35.36</v>
      </c>
      <c r="H19" s="270">
        <v>35.869999999999997</v>
      </c>
      <c r="I19" s="270">
        <v>33.380000000000003</v>
      </c>
      <c r="J19" s="270">
        <v>44.34</v>
      </c>
      <c r="K19" s="271">
        <v>32.97</v>
      </c>
      <c r="L19" s="270">
        <v>125.55</v>
      </c>
      <c r="M19" s="270">
        <v>129.01</v>
      </c>
      <c r="N19" s="270">
        <v>132.49</v>
      </c>
      <c r="O19" s="270">
        <v>173.71</v>
      </c>
      <c r="P19" s="270">
        <v>139.94999999999999</v>
      </c>
      <c r="Q19" s="269">
        <v>72.86</v>
      </c>
      <c r="R19" s="270">
        <v>80.989999999999995</v>
      </c>
      <c r="S19" s="270">
        <v>68.14</v>
      </c>
      <c r="T19" s="270">
        <v>73.14</v>
      </c>
      <c r="U19" s="271">
        <v>58.05</v>
      </c>
      <c r="V19" s="270">
        <v>76.36</v>
      </c>
      <c r="W19" s="270">
        <v>89.52</v>
      </c>
      <c r="X19" s="270">
        <v>70.760000000000005</v>
      </c>
      <c r="Y19" s="270">
        <v>93.24</v>
      </c>
      <c r="Z19" s="270">
        <v>69.61</v>
      </c>
      <c r="AA19" s="269">
        <v>16.8</v>
      </c>
      <c r="AB19" s="270">
        <v>18</v>
      </c>
      <c r="AC19" s="270">
        <v>26.37</v>
      </c>
      <c r="AD19" s="270">
        <v>19</v>
      </c>
      <c r="AE19" s="270">
        <v>16.8</v>
      </c>
      <c r="AF19" s="272"/>
      <c r="AG19" s="273"/>
      <c r="AH19" s="273"/>
      <c r="AI19" s="273"/>
      <c r="AJ19" s="274"/>
      <c r="AK19" s="270">
        <v>1823.3</v>
      </c>
      <c r="AL19" s="270">
        <v>1573.18</v>
      </c>
      <c r="AM19" s="270">
        <v>1510.45</v>
      </c>
      <c r="AN19" s="270">
        <v>1954.15</v>
      </c>
      <c r="AO19" s="270">
        <v>1272.79</v>
      </c>
      <c r="AP19" s="269">
        <v>1651.54</v>
      </c>
      <c r="AQ19" s="270">
        <v>1478.95</v>
      </c>
      <c r="AR19" s="270">
        <v>1571.36</v>
      </c>
      <c r="AS19" s="270">
        <v>2159.27</v>
      </c>
      <c r="AT19" s="271">
        <v>2014.3</v>
      </c>
      <c r="AU19" s="270">
        <v>2074</v>
      </c>
      <c r="AV19" s="270">
        <v>1560</v>
      </c>
      <c r="AW19" s="270">
        <v>2249</v>
      </c>
      <c r="AX19" s="270">
        <v>2065.41</v>
      </c>
      <c r="AY19" s="270">
        <v>2175.6999999999998</v>
      </c>
      <c r="AZ19" s="269">
        <v>1416</v>
      </c>
      <c r="BA19" s="270">
        <v>1070.4000000000001</v>
      </c>
      <c r="BB19" s="270">
        <v>1370</v>
      </c>
      <c r="BC19" s="270">
        <v>1212</v>
      </c>
      <c r="BD19" s="271">
        <v>1070.4000000000001</v>
      </c>
      <c r="BE19" s="270"/>
      <c r="BF19" s="270"/>
      <c r="BG19" s="270"/>
      <c r="BH19" s="270"/>
      <c r="BI19" s="270"/>
      <c r="BJ19" s="269"/>
      <c r="BK19" s="270"/>
      <c r="BL19" s="270"/>
      <c r="BM19" s="270"/>
      <c r="BN19" s="271"/>
      <c r="BO19" s="270"/>
      <c r="BP19" s="270"/>
      <c r="BQ19" s="270"/>
      <c r="BR19" s="270"/>
      <c r="BS19" s="270"/>
      <c r="BT19" s="269"/>
      <c r="BU19" s="270"/>
      <c r="BV19" s="270"/>
      <c r="BW19" s="270"/>
      <c r="BX19" s="271"/>
    </row>
    <row r="20" spans="1:76" x14ac:dyDescent="0.25">
      <c r="A20" s="252" t="s">
        <v>160</v>
      </c>
      <c r="B20" s="269">
        <v>55.1</v>
      </c>
      <c r="C20" s="270">
        <v>51</v>
      </c>
      <c r="D20" s="270">
        <v>51.75</v>
      </c>
      <c r="E20" s="270">
        <v>43.95</v>
      </c>
      <c r="F20" s="270">
        <v>24.46</v>
      </c>
      <c r="G20" s="269">
        <v>33</v>
      </c>
      <c r="H20" s="270">
        <v>23</v>
      </c>
      <c r="I20" s="270">
        <v>27</v>
      </c>
      <c r="J20" s="270">
        <v>29</v>
      </c>
      <c r="K20" s="271">
        <v>20</v>
      </c>
      <c r="L20" s="270">
        <v>122.57</v>
      </c>
      <c r="M20" s="270">
        <v>95.9</v>
      </c>
      <c r="N20" s="270">
        <v>90.32</v>
      </c>
      <c r="O20" s="270">
        <v>91.89</v>
      </c>
      <c r="P20" s="270">
        <v>61.56</v>
      </c>
      <c r="Q20" s="269">
        <v>36.36</v>
      </c>
      <c r="R20" s="270">
        <v>58</v>
      </c>
      <c r="S20" s="270">
        <v>59</v>
      </c>
      <c r="T20" s="270">
        <v>47</v>
      </c>
      <c r="U20" s="271">
        <v>30.4</v>
      </c>
      <c r="V20" s="270">
        <v>97.82</v>
      </c>
      <c r="W20" s="270">
        <v>93.74</v>
      </c>
      <c r="X20" s="270">
        <v>96.31</v>
      </c>
      <c r="Y20" s="270">
        <v>59.82</v>
      </c>
      <c r="Z20" s="270">
        <v>38.4</v>
      </c>
      <c r="AA20" s="269">
        <v>24</v>
      </c>
      <c r="AB20" s="270">
        <v>12.39</v>
      </c>
      <c r="AC20" s="270">
        <v>17.3</v>
      </c>
      <c r="AD20" s="270">
        <v>24</v>
      </c>
      <c r="AE20" s="270">
        <v>12</v>
      </c>
      <c r="AF20" s="275"/>
      <c r="AG20" s="276"/>
      <c r="AH20" s="276"/>
      <c r="AI20" s="276"/>
      <c r="AJ20" s="277"/>
      <c r="AK20" s="270">
        <v>1909.2</v>
      </c>
      <c r="AL20" s="270">
        <v>1795</v>
      </c>
      <c r="AM20" s="270">
        <v>1842.33</v>
      </c>
      <c r="AN20" s="270">
        <v>1548.75</v>
      </c>
      <c r="AO20" s="270">
        <v>915.2</v>
      </c>
      <c r="AP20" s="269">
        <v>2130.14</v>
      </c>
      <c r="AQ20" s="270">
        <v>1015.6</v>
      </c>
      <c r="AR20" s="270">
        <v>1725</v>
      </c>
      <c r="AS20" s="270">
        <v>2067.46</v>
      </c>
      <c r="AT20" s="271">
        <v>1507.44</v>
      </c>
      <c r="AU20" s="270">
        <v>2691.94</v>
      </c>
      <c r="AV20" s="270">
        <v>2842.96</v>
      </c>
      <c r="AW20" s="270">
        <v>2857.29</v>
      </c>
      <c r="AX20" s="270">
        <v>1913.26</v>
      </c>
      <c r="AY20" s="270">
        <v>1342.4</v>
      </c>
      <c r="AZ20" s="269">
        <v>2149.4</v>
      </c>
      <c r="BA20" s="270">
        <v>1629.32</v>
      </c>
      <c r="BB20" s="270">
        <v>1878.38</v>
      </c>
      <c r="BC20" s="270">
        <v>1764.58</v>
      </c>
      <c r="BD20" s="271">
        <v>1113.5999999999999</v>
      </c>
      <c r="BE20" s="270">
        <v>605.6</v>
      </c>
      <c r="BF20" s="270">
        <v>605.6</v>
      </c>
      <c r="BG20" s="270">
        <v>928.78</v>
      </c>
      <c r="BH20" s="270">
        <v>997</v>
      </c>
      <c r="BI20" s="270">
        <v>623</v>
      </c>
      <c r="BJ20" s="269">
        <v>904</v>
      </c>
      <c r="BK20" s="270">
        <v>745</v>
      </c>
      <c r="BL20" s="270">
        <v>781</v>
      </c>
      <c r="BM20" s="270">
        <v>512</v>
      </c>
      <c r="BN20" s="271">
        <v>524.79999999999995</v>
      </c>
      <c r="BO20" s="270">
        <v>2521</v>
      </c>
      <c r="BP20" s="270">
        <v>1468</v>
      </c>
      <c r="BQ20" s="270">
        <v>930</v>
      </c>
      <c r="BR20" s="270">
        <v>1701</v>
      </c>
      <c r="BS20" s="270">
        <v>918</v>
      </c>
      <c r="BT20" s="269">
        <v>2377</v>
      </c>
      <c r="BU20" s="270">
        <v>2069</v>
      </c>
      <c r="BV20" s="270">
        <v>2126</v>
      </c>
      <c r="BW20" s="270">
        <v>1658</v>
      </c>
      <c r="BX20" s="271">
        <v>841</v>
      </c>
    </row>
    <row r="21" spans="1:76" x14ac:dyDescent="0.25">
      <c r="A21" s="252" t="s">
        <v>161</v>
      </c>
      <c r="B21" s="269">
        <v>68.59</v>
      </c>
      <c r="C21" s="270">
        <v>63.96</v>
      </c>
      <c r="D21" s="270">
        <v>61.12</v>
      </c>
      <c r="E21" s="270">
        <v>60.44</v>
      </c>
      <c r="F21" s="270">
        <v>68.38</v>
      </c>
      <c r="G21" s="269">
        <v>36.97</v>
      </c>
      <c r="H21" s="270">
        <v>35.549999999999997</v>
      </c>
      <c r="I21" s="270">
        <v>35.21</v>
      </c>
      <c r="J21" s="270">
        <v>42.25</v>
      </c>
      <c r="K21" s="271">
        <v>35.35</v>
      </c>
      <c r="L21" s="270">
        <v>144.84</v>
      </c>
      <c r="M21" s="270">
        <v>137.13999999999999</v>
      </c>
      <c r="N21" s="270">
        <v>147.41</v>
      </c>
      <c r="O21" s="270">
        <v>159.99</v>
      </c>
      <c r="P21" s="270">
        <v>153.13</v>
      </c>
      <c r="Q21" s="269">
        <v>78.680000000000007</v>
      </c>
      <c r="R21" s="270">
        <v>69.63</v>
      </c>
      <c r="S21" s="270">
        <v>69.77</v>
      </c>
      <c r="T21" s="270">
        <v>58.83</v>
      </c>
      <c r="U21" s="271">
        <v>76.14</v>
      </c>
      <c r="V21" s="270">
        <v>56.8</v>
      </c>
      <c r="W21" s="270">
        <v>83</v>
      </c>
      <c r="X21" s="270">
        <v>101</v>
      </c>
      <c r="Y21" s="270">
        <v>91</v>
      </c>
      <c r="Z21" s="270">
        <v>89</v>
      </c>
      <c r="AA21" s="269">
        <v>16.8</v>
      </c>
      <c r="AB21" s="270">
        <v>18</v>
      </c>
      <c r="AC21" s="270">
        <v>23</v>
      </c>
      <c r="AD21" s="270">
        <v>18</v>
      </c>
      <c r="AE21" s="270">
        <v>25</v>
      </c>
      <c r="AF21" s="275">
        <v>75</v>
      </c>
      <c r="AG21" s="276">
        <v>53</v>
      </c>
      <c r="AH21" s="276">
        <v>71</v>
      </c>
      <c r="AI21" s="276">
        <v>75</v>
      </c>
      <c r="AJ21" s="277">
        <v>69</v>
      </c>
      <c r="AK21" s="270">
        <v>1872.92</v>
      </c>
      <c r="AL21" s="270">
        <v>1758.98</v>
      </c>
      <c r="AM21" s="270">
        <v>1471.48</v>
      </c>
      <c r="AN21" s="270">
        <v>1655.03</v>
      </c>
      <c r="AO21" s="270">
        <v>1665.28</v>
      </c>
      <c r="AP21" s="269">
        <v>1658.82</v>
      </c>
      <c r="AQ21" s="270">
        <v>1004.41</v>
      </c>
      <c r="AR21" s="270">
        <v>1714.75</v>
      </c>
      <c r="AS21" s="270">
        <v>1103.96</v>
      </c>
      <c r="AT21" s="271">
        <v>1966.47</v>
      </c>
      <c r="AU21" s="270">
        <v>1760</v>
      </c>
      <c r="AV21" s="270">
        <v>1816</v>
      </c>
      <c r="AW21" s="270">
        <v>2151</v>
      </c>
      <c r="AX21" s="270">
        <v>1680</v>
      </c>
      <c r="AY21" s="270">
        <v>1680</v>
      </c>
      <c r="AZ21" s="269">
        <v>1100.8</v>
      </c>
      <c r="BA21" s="270">
        <v>1157.5999999999999</v>
      </c>
      <c r="BB21" s="270">
        <v>1311</v>
      </c>
      <c r="BC21" s="270">
        <v>948</v>
      </c>
      <c r="BD21" s="271">
        <v>930.4</v>
      </c>
      <c r="BE21" s="270"/>
      <c r="BF21" s="270"/>
      <c r="BG21" s="270"/>
      <c r="BH21" s="270"/>
      <c r="BI21" s="270"/>
      <c r="BJ21" s="269">
        <v>814</v>
      </c>
      <c r="BK21" s="270">
        <v>800</v>
      </c>
      <c r="BL21" s="270">
        <v>800</v>
      </c>
      <c r="BM21" s="270">
        <v>614.4</v>
      </c>
      <c r="BN21" s="271">
        <v>615.20000000000005</v>
      </c>
      <c r="BO21" s="270"/>
      <c r="BP21" s="270"/>
      <c r="BQ21" s="270"/>
      <c r="BR21" s="270"/>
      <c r="BS21" s="270"/>
      <c r="BT21" s="269"/>
      <c r="BU21" s="270"/>
      <c r="BV21" s="270"/>
      <c r="BW21" s="270"/>
      <c r="BX21" s="271"/>
    </row>
    <row r="22" spans="1:76" x14ac:dyDescent="0.25">
      <c r="A22" s="252" t="s">
        <v>162</v>
      </c>
      <c r="B22" s="269">
        <v>38.96</v>
      </c>
      <c r="C22" s="270">
        <v>42.64</v>
      </c>
      <c r="D22" s="270">
        <v>44.32</v>
      </c>
      <c r="E22" s="270">
        <v>31.85</v>
      </c>
      <c r="F22" s="270">
        <v>18.84</v>
      </c>
      <c r="G22" s="269">
        <v>28</v>
      </c>
      <c r="H22" s="270">
        <v>23.08</v>
      </c>
      <c r="I22" s="270">
        <v>25.28</v>
      </c>
      <c r="J22" s="270">
        <v>30.78</v>
      </c>
      <c r="K22" s="271">
        <v>20.239999999999998</v>
      </c>
      <c r="L22" s="270">
        <v>94.3</v>
      </c>
      <c r="M22" s="270">
        <v>88.1</v>
      </c>
      <c r="N22" s="270">
        <v>87.27</v>
      </c>
      <c r="O22" s="270">
        <v>105.79</v>
      </c>
      <c r="P22" s="270">
        <v>60</v>
      </c>
      <c r="Q22" s="269">
        <v>47.52</v>
      </c>
      <c r="R22" s="270">
        <v>57.15</v>
      </c>
      <c r="S22" s="270">
        <v>49.61</v>
      </c>
      <c r="T22" s="270">
        <v>37.31</v>
      </c>
      <c r="U22" s="271">
        <v>28.8</v>
      </c>
      <c r="V22" s="270">
        <v>64.81</v>
      </c>
      <c r="W22" s="270">
        <v>71.14</v>
      </c>
      <c r="X22" s="270">
        <v>71.739999999999995</v>
      </c>
      <c r="Y22" s="270">
        <v>38.799999999999997</v>
      </c>
      <c r="Z22" s="270">
        <v>33.6</v>
      </c>
      <c r="AA22" s="269">
        <v>14.24</v>
      </c>
      <c r="AB22" s="270">
        <v>13.76</v>
      </c>
      <c r="AC22" s="270">
        <v>24.29</v>
      </c>
      <c r="AD22" s="270">
        <v>19.600000000000001</v>
      </c>
      <c r="AE22" s="270">
        <v>9.6</v>
      </c>
      <c r="AF22" s="275">
        <v>55</v>
      </c>
      <c r="AG22" s="276">
        <v>37</v>
      </c>
      <c r="AH22" s="276">
        <v>45</v>
      </c>
      <c r="AI22" s="276">
        <v>52</v>
      </c>
      <c r="AJ22" s="277">
        <v>20.8</v>
      </c>
      <c r="AK22" s="270">
        <v>2054.2399999999998</v>
      </c>
      <c r="AL22" s="270">
        <v>1580.87</v>
      </c>
      <c r="AM22" s="270">
        <v>1851.93</v>
      </c>
      <c r="AN22" s="270">
        <v>1563.06</v>
      </c>
      <c r="AO22" s="270">
        <v>809.16</v>
      </c>
      <c r="AP22" s="269">
        <v>1189.98</v>
      </c>
      <c r="AQ22" s="270">
        <v>1274.1199999999999</v>
      </c>
      <c r="AR22" s="270">
        <v>1691.05</v>
      </c>
      <c r="AS22" s="270">
        <v>2123.4</v>
      </c>
      <c r="AT22" s="271">
        <v>1296.1300000000001</v>
      </c>
      <c r="AU22" s="270">
        <v>1635.57</v>
      </c>
      <c r="AV22" s="270">
        <v>2658.02</v>
      </c>
      <c r="AW22" s="270">
        <v>2680.24</v>
      </c>
      <c r="AX22" s="270">
        <v>1039.24</v>
      </c>
      <c r="AY22" s="270">
        <v>874.4</v>
      </c>
      <c r="AZ22" s="269">
        <v>1117</v>
      </c>
      <c r="BA22" s="270">
        <v>1647</v>
      </c>
      <c r="BB22" s="270">
        <v>1633</v>
      </c>
      <c r="BC22" s="270">
        <v>709.6</v>
      </c>
      <c r="BD22" s="271">
        <v>709.6</v>
      </c>
      <c r="BE22" s="270">
        <v>1243</v>
      </c>
      <c r="BF22" s="270">
        <v>472</v>
      </c>
      <c r="BG22" s="270">
        <v>834</v>
      </c>
      <c r="BH22" s="270">
        <v>1198</v>
      </c>
      <c r="BI22" s="270">
        <v>733</v>
      </c>
      <c r="BJ22" s="269"/>
      <c r="BK22" s="270"/>
      <c r="BL22" s="270"/>
      <c r="BM22" s="270"/>
      <c r="BN22" s="271"/>
      <c r="BO22" s="270">
        <v>1532</v>
      </c>
      <c r="BP22" s="270">
        <v>1373</v>
      </c>
      <c r="BQ22" s="270">
        <v>873</v>
      </c>
      <c r="BR22" s="270">
        <v>924</v>
      </c>
      <c r="BS22" s="270">
        <v>923.2</v>
      </c>
      <c r="BT22" s="269">
        <v>1444</v>
      </c>
      <c r="BU22" s="270">
        <v>1934</v>
      </c>
      <c r="BV22" s="270">
        <v>1995</v>
      </c>
      <c r="BW22" s="270">
        <v>901</v>
      </c>
      <c r="BX22" s="271">
        <v>642.4</v>
      </c>
    </row>
    <row r="23" spans="1:76" x14ac:dyDescent="0.25">
      <c r="A23" s="252" t="s">
        <v>163</v>
      </c>
      <c r="B23" s="269">
        <v>62.12</v>
      </c>
      <c r="C23" s="270">
        <v>65.84</v>
      </c>
      <c r="D23" s="270">
        <v>59.77</v>
      </c>
      <c r="E23" s="270">
        <v>58.69</v>
      </c>
      <c r="F23" s="270">
        <v>62.13</v>
      </c>
      <c r="G23" s="269">
        <v>32.97</v>
      </c>
      <c r="H23" s="270">
        <v>35.79</v>
      </c>
      <c r="I23" s="270">
        <v>35.619999999999997</v>
      </c>
      <c r="J23" s="270">
        <v>45.39</v>
      </c>
      <c r="K23" s="271">
        <v>34.630000000000003</v>
      </c>
      <c r="L23" s="270">
        <v>120.84</v>
      </c>
      <c r="M23" s="270">
        <v>139.41</v>
      </c>
      <c r="N23" s="270">
        <v>147.63999999999999</v>
      </c>
      <c r="O23" s="270">
        <v>170.21</v>
      </c>
      <c r="P23" s="270">
        <v>143.12</v>
      </c>
      <c r="Q23" s="269">
        <v>70.400000000000006</v>
      </c>
      <c r="R23" s="270">
        <v>74.56</v>
      </c>
      <c r="S23" s="270">
        <v>72.83</v>
      </c>
      <c r="T23" s="270">
        <v>73.209999999999994</v>
      </c>
      <c r="U23" s="271">
        <v>77.75</v>
      </c>
      <c r="V23" s="270">
        <v>65</v>
      </c>
      <c r="W23" s="270">
        <v>89</v>
      </c>
      <c r="X23" s="270">
        <v>80</v>
      </c>
      <c r="Y23" s="270">
        <v>84</v>
      </c>
      <c r="Z23" s="270">
        <v>80.42</v>
      </c>
      <c r="AA23" s="269">
        <v>17</v>
      </c>
      <c r="AB23" s="270">
        <v>18</v>
      </c>
      <c r="AC23" s="270">
        <v>24</v>
      </c>
      <c r="AD23" s="270">
        <v>18</v>
      </c>
      <c r="AE23" s="270">
        <v>12.8</v>
      </c>
      <c r="AF23" s="272"/>
      <c r="AG23" s="273"/>
      <c r="AH23" s="273"/>
      <c r="AI23" s="273"/>
      <c r="AJ23" s="274"/>
      <c r="AK23" s="270">
        <v>1813.66</v>
      </c>
      <c r="AL23" s="270">
        <v>2450.29</v>
      </c>
      <c r="AM23" s="270">
        <v>1584.56</v>
      </c>
      <c r="AN23" s="270">
        <v>1319.51</v>
      </c>
      <c r="AO23" s="270">
        <v>2093.42</v>
      </c>
      <c r="AP23" s="269">
        <v>1710.79</v>
      </c>
      <c r="AQ23" s="270">
        <v>1621.64</v>
      </c>
      <c r="AR23" s="270">
        <v>1470.32</v>
      </c>
      <c r="AS23" s="270">
        <v>1830.75</v>
      </c>
      <c r="AT23" s="271">
        <v>1903.43</v>
      </c>
      <c r="AU23" s="270">
        <v>1705</v>
      </c>
      <c r="AV23" s="270">
        <v>1668</v>
      </c>
      <c r="AW23" s="270">
        <v>2393.0500000000002</v>
      </c>
      <c r="AX23" s="270">
        <v>1648.28</v>
      </c>
      <c r="AY23" s="270">
        <v>2234</v>
      </c>
      <c r="AZ23" s="269"/>
      <c r="BA23" s="270"/>
      <c r="BB23" s="270"/>
      <c r="BC23" s="270"/>
      <c r="BD23" s="271"/>
      <c r="BE23" s="270"/>
      <c r="BF23" s="270"/>
      <c r="BG23" s="270"/>
      <c r="BH23" s="270"/>
      <c r="BI23" s="270"/>
      <c r="BJ23" s="269"/>
      <c r="BK23" s="270"/>
      <c r="BL23" s="270"/>
      <c r="BM23" s="270"/>
      <c r="BN23" s="271"/>
      <c r="BO23" s="270"/>
      <c r="BP23" s="270"/>
      <c r="BQ23" s="270"/>
      <c r="BR23" s="270"/>
      <c r="BS23" s="270"/>
      <c r="BT23" s="269"/>
      <c r="BU23" s="270"/>
      <c r="BV23" s="270"/>
      <c r="BW23" s="270"/>
      <c r="BX23" s="271"/>
    </row>
    <row r="24" spans="1:76" x14ac:dyDescent="0.25">
      <c r="A24" s="252" t="s">
        <v>164</v>
      </c>
      <c r="B24" s="269">
        <v>52.36</v>
      </c>
      <c r="C24" s="270">
        <v>55.57</v>
      </c>
      <c r="D24" s="270">
        <v>56.08</v>
      </c>
      <c r="E24" s="270">
        <v>40.92</v>
      </c>
      <c r="F24" s="270">
        <v>27.88</v>
      </c>
      <c r="G24" s="269">
        <v>29</v>
      </c>
      <c r="H24" s="270">
        <v>17.510000000000002</v>
      </c>
      <c r="I24" s="270">
        <v>22.62</v>
      </c>
      <c r="J24" s="270">
        <v>27</v>
      </c>
      <c r="K24" s="271">
        <v>18.78</v>
      </c>
      <c r="L24" s="270">
        <v>116.47</v>
      </c>
      <c r="M24" s="270">
        <v>93.68</v>
      </c>
      <c r="N24" s="270">
        <v>85.16</v>
      </c>
      <c r="O24" s="270">
        <v>107.33</v>
      </c>
      <c r="P24" s="270">
        <v>65.56</v>
      </c>
      <c r="Q24" s="269">
        <v>70.16</v>
      </c>
      <c r="R24" s="270">
        <v>89.13</v>
      </c>
      <c r="S24" s="270">
        <v>73.959999999999994</v>
      </c>
      <c r="T24" s="270">
        <v>42.81</v>
      </c>
      <c r="U24" s="271">
        <v>44.54</v>
      </c>
      <c r="V24" s="270">
        <v>65.38</v>
      </c>
      <c r="W24" s="270">
        <v>77</v>
      </c>
      <c r="X24" s="270">
        <v>89.27</v>
      </c>
      <c r="Y24" s="270">
        <v>77.930000000000007</v>
      </c>
      <c r="Z24" s="270">
        <v>32.799999999999997</v>
      </c>
      <c r="AA24" s="269">
        <v>24.56</v>
      </c>
      <c r="AB24" s="270">
        <v>29.2</v>
      </c>
      <c r="AC24" s="270">
        <v>27.93</v>
      </c>
      <c r="AD24" s="270">
        <v>21.9</v>
      </c>
      <c r="AE24" s="270">
        <v>15.2</v>
      </c>
      <c r="AF24" s="275">
        <v>62</v>
      </c>
      <c r="AG24" s="276">
        <v>37</v>
      </c>
      <c r="AH24" s="276">
        <v>41</v>
      </c>
      <c r="AI24" s="276">
        <v>50</v>
      </c>
      <c r="AJ24" s="277">
        <v>22</v>
      </c>
      <c r="AK24" s="270">
        <v>2229.02</v>
      </c>
      <c r="AL24" s="270">
        <v>2130.06</v>
      </c>
      <c r="AM24" s="270">
        <v>2103.3000000000002</v>
      </c>
      <c r="AN24" s="270">
        <v>1977.85</v>
      </c>
      <c r="AO24" s="270">
        <v>1157.4000000000001</v>
      </c>
      <c r="AP24" s="269">
        <v>1421.78</v>
      </c>
      <c r="AQ24" s="270">
        <v>1073</v>
      </c>
      <c r="AR24" s="270">
        <v>1734.69</v>
      </c>
      <c r="AS24" s="270">
        <v>2261.44</v>
      </c>
      <c r="AT24" s="271">
        <v>1274.1199999999999</v>
      </c>
      <c r="AU24" s="270">
        <v>2894.69</v>
      </c>
      <c r="AV24" s="270">
        <v>2671.54</v>
      </c>
      <c r="AW24" s="270">
        <v>2292.62</v>
      </c>
      <c r="AX24" s="270">
        <v>1778</v>
      </c>
      <c r="AY24" s="270">
        <v>1368</v>
      </c>
      <c r="AZ24" s="269">
        <v>1977</v>
      </c>
      <c r="BA24" s="270">
        <v>1656</v>
      </c>
      <c r="BB24" s="270">
        <v>1397</v>
      </c>
      <c r="BC24" s="270">
        <v>985.26</v>
      </c>
      <c r="BD24" s="271">
        <v>820.8</v>
      </c>
      <c r="BE24" s="270">
        <v>1264.01</v>
      </c>
      <c r="BF24" s="270">
        <v>688</v>
      </c>
      <c r="BG24" s="270">
        <v>833.94</v>
      </c>
      <c r="BH24" s="270">
        <v>1000</v>
      </c>
      <c r="BI24" s="270">
        <v>636</v>
      </c>
      <c r="BJ24" s="269">
        <v>977</v>
      </c>
      <c r="BK24" s="270">
        <v>827</v>
      </c>
      <c r="BL24" s="270">
        <v>845</v>
      </c>
      <c r="BM24" s="270">
        <v>615</v>
      </c>
      <c r="BN24" s="271">
        <v>464</v>
      </c>
      <c r="BO24" s="270">
        <v>2711</v>
      </c>
      <c r="BP24" s="270">
        <v>1380</v>
      </c>
      <c r="BQ24" s="270">
        <v>926.4</v>
      </c>
      <c r="BR24" s="270">
        <v>1580</v>
      </c>
      <c r="BS24" s="270">
        <v>926.4</v>
      </c>
      <c r="BT24" s="269">
        <v>2556</v>
      </c>
      <c r="BU24" s="270">
        <v>1944</v>
      </c>
      <c r="BV24" s="270">
        <v>1706</v>
      </c>
      <c r="BW24" s="270">
        <v>1541</v>
      </c>
      <c r="BX24" s="271">
        <v>926.4</v>
      </c>
    </row>
    <row r="25" spans="1:76" x14ac:dyDescent="0.25">
      <c r="A25" s="252" t="s">
        <v>165</v>
      </c>
      <c r="B25" s="269">
        <v>38.08</v>
      </c>
      <c r="C25" s="270">
        <v>47.58</v>
      </c>
      <c r="D25" s="270">
        <v>45.78</v>
      </c>
      <c r="E25" s="270">
        <v>38.81</v>
      </c>
      <c r="F25" s="270">
        <v>32.15</v>
      </c>
      <c r="G25" s="269">
        <v>24.55</v>
      </c>
      <c r="H25" s="270">
        <v>33.909999999999997</v>
      </c>
      <c r="I25" s="270">
        <v>23.54</v>
      </c>
      <c r="J25" s="270">
        <v>42.69</v>
      </c>
      <c r="K25" s="271">
        <v>33.93</v>
      </c>
      <c r="L25" s="270">
        <v>71.22</v>
      </c>
      <c r="M25" s="270">
        <v>108.91</v>
      </c>
      <c r="N25" s="270">
        <v>91.53</v>
      </c>
      <c r="O25" s="270">
        <v>156</v>
      </c>
      <c r="P25" s="270">
        <v>108.56</v>
      </c>
      <c r="Q25" s="269">
        <v>48.81</v>
      </c>
      <c r="R25" s="270">
        <v>71.42</v>
      </c>
      <c r="S25" s="270">
        <v>67.67</v>
      </c>
      <c r="T25" s="270">
        <v>46.4</v>
      </c>
      <c r="U25" s="271">
        <v>42.84</v>
      </c>
      <c r="V25" s="270">
        <v>35.200000000000003</v>
      </c>
      <c r="W25" s="270">
        <v>73.36</v>
      </c>
      <c r="X25" s="270">
        <v>62.5</v>
      </c>
      <c r="Y25" s="270">
        <v>47.31</v>
      </c>
      <c r="Z25" s="270">
        <v>33.94</v>
      </c>
      <c r="AA25" s="269">
        <v>10.4</v>
      </c>
      <c r="AB25" s="270">
        <v>15.19</v>
      </c>
      <c r="AC25" s="270">
        <v>19</v>
      </c>
      <c r="AD25" s="270">
        <v>21.4</v>
      </c>
      <c r="AE25" s="270">
        <v>12.5</v>
      </c>
      <c r="AF25" s="275">
        <v>35</v>
      </c>
      <c r="AG25" s="276">
        <v>42</v>
      </c>
      <c r="AH25" s="276">
        <v>44</v>
      </c>
      <c r="AI25" s="276">
        <v>74</v>
      </c>
      <c r="AJ25" s="277">
        <v>49</v>
      </c>
      <c r="AK25" s="270">
        <v>1405.84</v>
      </c>
      <c r="AL25" s="270">
        <v>1801.5</v>
      </c>
      <c r="AM25" s="270">
        <v>1616.29</v>
      </c>
      <c r="AN25" s="270">
        <v>1973.72</v>
      </c>
      <c r="AO25" s="270">
        <v>1190.43</v>
      </c>
      <c r="AP25" s="269">
        <v>1116.28</v>
      </c>
      <c r="AQ25" s="270">
        <v>1296.9000000000001</v>
      </c>
      <c r="AR25" s="270">
        <v>1466.67</v>
      </c>
      <c r="AS25" s="270">
        <v>2235.7399999999998</v>
      </c>
      <c r="AT25" s="271">
        <v>1589.39</v>
      </c>
      <c r="AU25" s="270">
        <v>1996.49</v>
      </c>
      <c r="AV25" s="270">
        <v>2214.89</v>
      </c>
      <c r="AW25" s="270">
        <v>2746.57</v>
      </c>
      <c r="AX25" s="270">
        <v>1886.42</v>
      </c>
      <c r="AY25" s="270">
        <v>1452.8</v>
      </c>
      <c r="AZ25" s="269">
        <v>1363</v>
      </c>
      <c r="BA25" s="270">
        <v>1373</v>
      </c>
      <c r="BB25" s="270">
        <v>1153.81</v>
      </c>
      <c r="BC25" s="270">
        <v>1208.68</v>
      </c>
      <c r="BD25" s="271">
        <v>738.4</v>
      </c>
      <c r="BE25" s="270"/>
      <c r="BF25" s="270"/>
      <c r="BG25" s="270"/>
      <c r="BH25" s="270"/>
      <c r="BI25" s="270"/>
      <c r="BJ25" s="269"/>
      <c r="BK25" s="270"/>
      <c r="BL25" s="270"/>
      <c r="BM25" s="270"/>
      <c r="BN25" s="271"/>
      <c r="BO25" s="270"/>
      <c r="BP25" s="270"/>
      <c r="BQ25" s="270"/>
      <c r="BR25" s="270"/>
      <c r="BS25" s="270"/>
      <c r="BT25" s="269">
        <v>1763</v>
      </c>
      <c r="BU25" s="270">
        <v>1612</v>
      </c>
      <c r="BV25" s="270">
        <v>2044</v>
      </c>
      <c r="BW25" s="270">
        <v>1635</v>
      </c>
      <c r="BX25" s="271">
        <v>1154.4000000000001</v>
      </c>
    </row>
    <row r="26" spans="1:76" x14ac:dyDescent="0.25">
      <c r="A26" s="252" t="s">
        <v>166</v>
      </c>
      <c r="B26" s="269">
        <v>55.7</v>
      </c>
      <c r="C26" s="270">
        <v>62.83</v>
      </c>
      <c r="D26" s="270">
        <v>65.84</v>
      </c>
      <c r="E26" s="270">
        <v>73.099999999999994</v>
      </c>
      <c r="F26" s="270">
        <v>52.77</v>
      </c>
      <c r="G26" s="269">
        <v>31.92</v>
      </c>
      <c r="H26" s="270">
        <v>44.52</v>
      </c>
      <c r="I26" s="270">
        <v>39.770000000000003</v>
      </c>
      <c r="J26" s="270">
        <v>52.77</v>
      </c>
      <c r="K26" s="271">
        <v>38.090000000000003</v>
      </c>
      <c r="L26" s="270">
        <v>117.1</v>
      </c>
      <c r="M26" s="270">
        <v>177.12</v>
      </c>
      <c r="N26" s="270">
        <v>160.30000000000001</v>
      </c>
      <c r="O26" s="270">
        <v>207.29</v>
      </c>
      <c r="P26" s="270">
        <v>165.37</v>
      </c>
      <c r="Q26" s="269">
        <v>54.56</v>
      </c>
      <c r="R26" s="270">
        <v>63.88</v>
      </c>
      <c r="S26" s="270">
        <v>80.63</v>
      </c>
      <c r="T26" s="270">
        <v>86.02</v>
      </c>
      <c r="U26" s="271">
        <v>57.6</v>
      </c>
      <c r="V26" s="270">
        <v>68</v>
      </c>
      <c r="W26" s="270">
        <v>79.760000000000005</v>
      </c>
      <c r="X26" s="270">
        <v>97.55</v>
      </c>
      <c r="Y26" s="270">
        <v>81.180000000000007</v>
      </c>
      <c r="Z26" s="270">
        <v>62.4</v>
      </c>
      <c r="AA26" s="269">
        <v>11</v>
      </c>
      <c r="AB26" s="270">
        <v>18</v>
      </c>
      <c r="AC26" s="270">
        <v>18</v>
      </c>
      <c r="AD26" s="270">
        <v>17</v>
      </c>
      <c r="AE26" s="270">
        <v>9</v>
      </c>
      <c r="AF26" s="275">
        <v>60</v>
      </c>
      <c r="AG26" s="276">
        <v>70</v>
      </c>
      <c r="AH26" s="276">
        <v>78</v>
      </c>
      <c r="AI26" s="276">
        <v>98</v>
      </c>
      <c r="AJ26" s="277">
        <v>75</v>
      </c>
      <c r="AK26" s="270">
        <v>1455</v>
      </c>
      <c r="AL26" s="270">
        <v>1756</v>
      </c>
      <c r="AM26" s="270">
        <v>1413</v>
      </c>
      <c r="AN26" s="270">
        <v>1569</v>
      </c>
      <c r="AO26" s="270">
        <v>1473</v>
      </c>
      <c r="AP26" s="269">
        <v>1066.98</v>
      </c>
      <c r="AQ26" s="270">
        <v>988.68</v>
      </c>
      <c r="AR26" s="270">
        <v>1359.04</v>
      </c>
      <c r="AS26" s="270">
        <v>1101.1500000000001</v>
      </c>
      <c r="AT26" s="271">
        <v>858.46</v>
      </c>
      <c r="AU26" s="270">
        <v>2131</v>
      </c>
      <c r="AV26" s="270">
        <v>1764</v>
      </c>
      <c r="AW26" s="270">
        <v>2240.66</v>
      </c>
      <c r="AX26" s="270">
        <v>2044.12</v>
      </c>
      <c r="AY26" s="270">
        <v>2125.66</v>
      </c>
      <c r="AZ26" s="269"/>
      <c r="BA26" s="270"/>
      <c r="BB26" s="270"/>
      <c r="BC26" s="270"/>
      <c r="BD26" s="271"/>
      <c r="BE26" s="270"/>
      <c r="BF26" s="270"/>
      <c r="BG26" s="270"/>
      <c r="BH26" s="270"/>
      <c r="BI26" s="270"/>
      <c r="BJ26" s="269">
        <v>763.2</v>
      </c>
      <c r="BK26" s="270">
        <v>763.2</v>
      </c>
      <c r="BL26" s="270">
        <v>763.2</v>
      </c>
      <c r="BM26" s="270">
        <v>614.4</v>
      </c>
      <c r="BN26" s="271">
        <v>615.20000000000005</v>
      </c>
      <c r="BO26" s="270"/>
      <c r="BP26" s="270"/>
      <c r="BQ26" s="270"/>
      <c r="BR26" s="270"/>
      <c r="BS26" s="270"/>
      <c r="BT26" s="269"/>
      <c r="BU26" s="270"/>
      <c r="BV26" s="270"/>
      <c r="BW26" s="270"/>
      <c r="BX26" s="271"/>
    </row>
    <row r="27" spans="1:76" x14ac:dyDescent="0.25">
      <c r="A27" s="252" t="s">
        <v>167</v>
      </c>
      <c r="B27" s="269">
        <v>43.53</v>
      </c>
      <c r="C27" s="270">
        <v>54.87</v>
      </c>
      <c r="D27" s="270">
        <v>58.35</v>
      </c>
      <c r="E27" s="270">
        <v>46.82</v>
      </c>
      <c r="F27" s="270">
        <v>32.270000000000003</v>
      </c>
      <c r="G27" s="269">
        <v>24</v>
      </c>
      <c r="H27" s="270">
        <v>32.619999999999997</v>
      </c>
      <c r="I27" s="270">
        <v>26.94</v>
      </c>
      <c r="J27" s="270">
        <v>38.86</v>
      </c>
      <c r="K27" s="271">
        <v>30.68</v>
      </c>
      <c r="L27" s="270">
        <v>79.680000000000007</v>
      </c>
      <c r="M27" s="270">
        <v>121.54</v>
      </c>
      <c r="N27" s="270">
        <v>87.13</v>
      </c>
      <c r="O27" s="270">
        <v>152.84</v>
      </c>
      <c r="P27" s="270">
        <v>121.94</v>
      </c>
      <c r="Q27" s="269">
        <v>67.67</v>
      </c>
      <c r="R27" s="270">
        <v>82.3</v>
      </c>
      <c r="S27" s="270">
        <v>81.400000000000006</v>
      </c>
      <c r="T27" s="270">
        <v>60.25</v>
      </c>
      <c r="U27" s="271">
        <v>48.06</v>
      </c>
      <c r="V27" s="270">
        <v>68.58</v>
      </c>
      <c r="W27" s="270">
        <v>94.66</v>
      </c>
      <c r="X27" s="270">
        <v>110.05</v>
      </c>
      <c r="Y27" s="270">
        <v>66.540000000000006</v>
      </c>
      <c r="Z27" s="270">
        <v>45.6</v>
      </c>
      <c r="AA27" s="269">
        <v>11.2</v>
      </c>
      <c r="AB27" s="270">
        <v>19.34</v>
      </c>
      <c r="AC27" s="270">
        <v>16</v>
      </c>
      <c r="AD27" s="270">
        <v>16</v>
      </c>
      <c r="AE27" s="270">
        <v>10.4</v>
      </c>
      <c r="AF27" s="275">
        <v>30</v>
      </c>
      <c r="AG27" s="276">
        <v>46</v>
      </c>
      <c r="AH27" s="276">
        <v>40</v>
      </c>
      <c r="AI27" s="276">
        <v>71</v>
      </c>
      <c r="AJ27" s="277">
        <v>55</v>
      </c>
      <c r="AK27" s="270">
        <v>1361</v>
      </c>
      <c r="AL27" s="270">
        <v>1723</v>
      </c>
      <c r="AM27" s="270">
        <v>979.73</v>
      </c>
      <c r="AN27" s="270">
        <v>1087.3699999999999</v>
      </c>
      <c r="AO27" s="270">
        <v>1017.91</v>
      </c>
      <c r="AP27" s="269">
        <v>1091.8399999999999</v>
      </c>
      <c r="AQ27" s="270">
        <v>1178.46</v>
      </c>
      <c r="AR27" s="270">
        <v>1628.27</v>
      </c>
      <c r="AS27" s="270">
        <v>1787.69</v>
      </c>
      <c r="AT27" s="271">
        <v>1911.87</v>
      </c>
      <c r="AU27" s="270">
        <v>1657</v>
      </c>
      <c r="AV27" s="270">
        <v>2033</v>
      </c>
      <c r="AW27" s="270">
        <v>1277.5999999999999</v>
      </c>
      <c r="AX27" s="270">
        <v>1489.52</v>
      </c>
      <c r="AY27" s="270">
        <v>1434.4</v>
      </c>
      <c r="AZ27" s="269">
        <v>1132</v>
      </c>
      <c r="BA27" s="270">
        <v>1260</v>
      </c>
      <c r="BB27" s="270">
        <v>996.8</v>
      </c>
      <c r="BC27" s="270">
        <v>874</v>
      </c>
      <c r="BD27" s="271">
        <v>860.8</v>
      </c>
      <c r="BE27" s="270"/>
      <c r="BF27" s="270"/>
      <c r="BG27" s="270"/>
      <c r="BH27" s="270"/>
      <c r="BI27" s="270"/>
      <c r="BJ27" s="269">
        <v>763.2</v>
      </c>
      <c r="BK27" s="270">
        <v>763.2</v>
      </c>
      <c r="BL27" s="270">
        <v>763.2</v>
      </c>
      <c r="BM27" s="270">
        <v>614.4</v>
      </c>
      <c r="BN27" s="271">
        <v>615.20000000000005</v>
      </c>
      <c r="BO27" s="270">
        <v>1552</v>
      </c>
      <c r="BP27" s="270">
        <v>1050</v>
      </c>
      <c r="BQ27" s="270">
        <v>998.4</v>
      </c>
      <c r="BR27" s="270">
        <v>1324</v>
      </c>
      <c r="BS27" s="270">
        <v>1108.8</v>
      </c>
      <c r="BT27" s="269"/>
      <c r="BU27" s="270"/>
      <c r="BV27" s="270"/>
      <c r="BW27" s="270"/>
      <c r="BX27" s="271"/>
    </row>
    <row r="28" spans="1:76" x14ac:dyDescent="0.25">
      <c r="A28" s="252" t="s">
        <v>168</v>
      </c>
      <c r="B28" s="269">
        <v>48.19</v>
      </c>
      <c r="C28" s="270">
        <v>47.37</v>
      </c>
      <c r="D28" s="270">
        <v>46.02</v>
      </c>
      <c r="E28" s="270">
        <v>52.03</v>
      </c>
      <c r="F28" s="270">
        <v>38.229999999999997</v>
      </c>
      <c r="G28" s="269">
        <v>38.86</v>
      </c>
      <c r="H28" s="270">
        <v>37.79</v>
      </c>
      <c r="I28" s="270">
        <v>30.23</v>
      </c>
      <c r="J28" s="270">
        <v>40.549999999999997</v>
      </c>
      <c r="K28" s="271">
        <v>30.78</v>
      </c>
      <c r="L28" s="270">
        <v>120.89</v>
      </c>
      <c r="M28" s="270">
        <v>121.08</v>
      </c>
      <c r="N28" s="270">
        <v>107.05</v>
      </c>
      <c r="O28" s="270">
        <v>141.58000000000001</v>
      </c>
      <c r="P28" s="270">
        <v>101.65</v>
      </c>
      <c r="Q28" s="269">
        <v>63.57</v>
      </c>
      <c r="R28" s="270">
        <v>75.45</v>
      </c>
      <c r="S28" s="270">
        <v>61.05</v>
      </c>
      <c r="T28" s="270">
        <v>77.37</v>
      </c>
      <c r="U28" s="271">
        <v>59.33</v>
      </c>
      <c r="V28" s="270">
        <v>83.27</v>
      </c>
      <c r="W28" s="270">
        <v>72.8</v>
      </c>
      <c r="X28" s="270">
        <v>73.38</v>
      </c>
      <c r="Y28" s="270">
        <v>79.05</v>
      </c>
      <c r="Z28" s="270">
        <v>81.66</v>
      </c>
      <c r="AA28" s="269">
        <v>20.21</v>
      </c>
      <c r="AB28" s="270">
        <v>23.67</v>
      </c>
      <c r="AC28" s="270">
        <v>25.1</v>
      </c>
      <c r="AD28" s="270">
        <v>24</v>
      </c>
      <c r="AE28" s="270">
        <v>16.100000000000001</v>
      </c>
      <c r="AF28" s="275">
        <v>65</v>
      </c>
      <c r="AG28" s="276">
        <v>49</v>
      </c>
      <c r="AH28" s="276">
        <v>53</v>
      </c>
      <c r="AI28" s="276">
        <v>67</v>
      </c>
      <c r="AJ28" s="277">
        <v>46</v>
      </c>
      <c r="AK28" s="270">
        <v>2182.0300000000002</v>
      </c>
      <c r="AL28" s="270">
        <v>2211.25</v>
      </c>
      <c r="AM28" s="270">
        <v>1874.99</v>
      </c>
      <c r="AN28" s="270">
        <v>2161.7399999999998</v>
      </c>
      <c r="AO28" s="270">
        <v>1735.45</v>
      </c>
      <c r="AP28" s="269">
        <v>1017.4</v>
      </c>
      <c r="AQ28" s="270">
        <v>1183.6400000000001</v>
      </c>
      <c r="AR28" s="270">
        <v>1020.12</v>
      </c>
      <c r="AS28" s="270">
        <v>2052.21</v>
      </c>
      <c r="AT28" s="271">
        <v>1720.6</v>
      </c>
      <c r="AU28" s="270">
        <v>1888.85</v>
      </c>
      <c r="AV28" s="270">
        <v>2597</v>
      </c>
      <c r="AW28" s="270">
        <v>2578.83</v>
      </c>
      <c r="AX28" s="270">
        <v>2531.1799999999998</v>
      </c>
      <c r="AY28" s="270">
        <v>1468.04</v>
      </c>
      <c r="AZ28" s="269">
        <v>1290</v>
      </c>
      <c r="BA28" s="270">
        <v>1609</v>
      </c>
      <c r="BB28" s="270">
        <v>1571</v>
      </c>
      <c r="BC28" s="270">
        <v>1485</v>
      </c>
      <c r="BD28" s="271">
        <v>1127.2</v>
      </c>
      <c r="BE28" s="270"/>
      <c r="BF28" s="270"/>
      <c r="BG28" s="270"/>
      <c r="BH28" s="270"/>
      <c r="BI28" s="270"/>
      <c r="BJ28" s="269">
        <v>952</v>
      </c>
      <c r="BK28" s="270">
        <v>858</v>
      </c>
      <c r="BL28" s="270">
        <v>747</v>
      </c>
      <c r="BM28" s="270">
        <v>674</v>
      </c>
      <c r="BN28" s="271">
        <v>615.20000000000005</v>
      </c>
      <c r="BO28" s="270">
        <v>1769</v>
      </c>
      <c r="BP28" s="270">
        <v>1341</v>
      </c>
      <c r="BQ28" s="270">
        <v>1280.8</v>
      </c>
      <c r="BR28" s="270">
        <v>2250</v>
      </c>
      <c r="BS28" s="270">
        <v>1280.8</v>
      </c>
      <c r="BT28" s="269"/>
      <c r="BU28" s="270"/>
      <c r="BV28" s="270"/>
      <c r="BW28" s="270"/>
      <c r="BX28" s="271"/>
    </row>
    <row r="29" spans="1:76" x14ac:dyDescent="0.25">
      <c r="A29" s="252" t="s">
        <v>169</v>
      </c>
      <c r="B29" s="269">
        <v>43.19</v>
      </c>
      <c r="C29" s="270">
        <v>56.69</v>
      </c>
      <c r="D29" s="270">
        <v>53.62</v>
      </c>
      <c r="E29" s="270">
        <v>51.37</v>
      </c>
      <c r="F29" s="270">
        <v>29.69</v>
      </c>
      <c r="G29" s="269">
        <v>23.2</v>
      </c>
      <c r="H29" s="270">
        <v>30.76</v>
      </c>
      <c r="I29" s="270">
        <v>30.46</v>
      </c>
      <c r="J29" s="270">
        <v>40.090000000000003</v>
      </c>
      <c r="K29" s="271">
        <v>30.06</v>
      </c>
      <c r="L29" s="270">
        <v>85.64</v>
      </c>
      <c r="M29" s="270">
        <v>125.49</v>
      </c>
      <c r="N29" s="270">
        <v>111.23</v>
      </c>
      <c r="O29" s="270">
        <v>168</v>
      </c>
      <c r="P29" s="270">
        <v>110.47</v>
      </c>
      <c r="Q29" s="269">
        <v>58.3</v>
      </c>
      <c r="R29" s="270">
        <v>82.83</v>
      </c>
      <c r="S29" s="270">
        <v>75.28</v>
      </c>
      <c r="T29" s="270">
        <v>75.7</v>
      </c>
      <c r="U29" s="271">
        <v>49.62</v>
      </c>
      <c r="V29" s="270">
        <v>49.41</v>
      </c>
      <c r="W29" s="270">
        <v>95.76</v>
      </c>
      <c r="X29" s="270">
        <v>105.95</v>
      </c>
      <c r="Y29" s="270">
        <v>49.94</v>
      </c>
      <c r="Z29" s="270">
        <v>43.2</v>
      </c>
      <c r="AA29" s="269">
        <v>14.21</v>
      </c>
      <c r="AB29" s="270">
        <v>18.88</v>
      </c>
      <c r="AC29" s="270">
        <v>15.36</v>
      </c>
      <c r="AD29" s="270">
        <v>18</v>
      </c>
      <c r="AE29" s="270">
        <v>10</v>
      </c>
      <c r="AF29" s="275">
        <v>32</v>
      </c>
      <c r="AG29" s="276">
        <v>48</v>
      </c>
      <c r="AH29" s="276">
        <v>53</v>
      </c>
      <c r="AI29" s="276">
        <v>79</v>
      </c>
      <c r="AJ29" s="277">
        <v>49</v>
      </c>
      <c r="AK29" s="270">
        <v>1691.18</v>
      </c>
      <c r="AL29" s="270">
        <v>1973.15</v>
      </c>
      <c r="AM29" s="270">
        <v>1861.39</v>
      </c>
      <c r="AN29" s="270">
        <v>1494.09</v>
      </c>
      <c r="AO29" s="270">
        <v>1055.06</v>
      </c>
      <c r="AP29" s="269">
        <v>1083.8800000000001</v>
      </c>
      <c r="AQ29" s="270">
        <v>1550.26</v>
      </c>
      <c r="AR29" s="270">
        <v>1845.65</v>
      </c>
      <c r="AS29" s="270">
        <v>1406.01</v>
      </c>
      <c r="AT29" s="271">
        <v>2073.14</v>
      </c>
      <c r="AU29" s="270">
        <v>1200</v>
      </c>
      <c r="AV29" s="270">
        <v>1665.62</v>
      </c>
      <c r="AW29" s="270">
        <v>1243</v>
      </c>
      <c r="AX29" s="270">
        <v>2040.07</v>
      </c>
      <c r="AY29" s="270">
        <v>1321.6</v>
      </c>
      <c r="AZ29" s="269">
        <v>936</v>
      </c>
      <c r="BA29" s="270">
        <v>1032</v>
      </c>
      <c r="BB29" s="270">
        <v>936</v>
      </c>
      <c r="BC29" s="270">
        <v>1197</v>
      </c>
      <c r="BD29" s="271">
        <v>792.8</v>
      </c>
      <c r="BE29" s="270"/>
      <c r="BF29" s="270"/>
      <c r="BG29" s="270"/>
      <c r="BH29" s="270"/>
      <c r="BI29" s="270"/>
      <c r="BJ29" s="269"/>
      <c r="BK29" s="270"/>
      <c r="BL29" s="270"/>
      <c r="BM29" s="270"/>
      <c r="BN29" s="271"/>
      <c r="BO29" s="270"/>
      <c r="BP29" s="270"/>
      <c r="BQ29" s="270"/>
      <c r="BR29" s="270"/>
      <c r="BS29" s="270"/>
      <c r="BT29" s="269"/>
      <c r="BU29" s="270"/>
      <c r="BV29" s="270"/>
      <c r="BW29" s="270"/>
      <c r="BX29" s="271"/>
    </row>
    <row r="30" spans="1:76" x14ac:dyDescent="0.25">
      <c r="A30" s="252" t="s">
        <v>170</v>
      </c>
      <c r="B30" s="269">
        <v>35.619999999999997</v>
      </c>
      <c r="C30" s="270">
        <v>38.299999999999997</v>
      </c>
      <c r="D30" s="270">
        <v>31.06</v>
      </c>
      <c r="E30" s="270">
        <v>34.67</v>
      </c>
      <c r="F30" s="270">
        <v>20.48</v>
      </c>
      <c r="G30" s="269">
        <v>37</v>
      </c>
      <c r="H30" s="270">
        <v>26</v>
      </c>
      <c r="I30" s="270">
        <v>30</v>
      </c>
      <c r="J30" s="270">
        <v>36</v>
      </c>
      <c r="K30" s="271">
        <v>29</v>
      </c>
      <c r="L30" s="270">
        <v>107</v>
      </c>
      <c r="M30" s="270">
        <v>95</v>
      </c>
      <c r="N30" s="270">
        <v>90</v>
      </c>
      <c r="O30" s="270">
        <v>112</v>
      </c>
      <c r="P30" s="270">
        <v>70</v>
      </c>
      <c r="Q30" s="269">
        <v>49.96</v>
      </c>
      <c r="R30" s="270">
        <v>60.65</v>
      </c>
      <c r="S30" s="270">
        <v>53.47</v>
      </c>
      <c r="T30" s="270">
        <v>60.32</v>
      </c>
      <c r="U30" s="271">
        <v>35.520000000000003</v>
      </c>
      <c r="V30" s="270">
        <v>62.14</v>
      </c>
      <c r="W30" s="270">
        <v>62.7</v>
      </c>
      <c r="X30" s="270">
        <v>56.17</v>
      </c>
      <c r="Y30" s="270">
        <v>56.32</v>
      </c>
      <c r="Z30" s="270">
        <v>36.799999999999997</v>
      </c>
      <c r="AA30" s="269">
        <v>23.65</v>
      </c>
      <c r="AB30" s="270">
        <v>20.97</v>
      </c>
      <c r="AC30" s="270">
        <v>18</v>
      </c>
      <c r="AD30" s="270">
        <v>26.8</v>
      </c>
      <c r="AE30" s="270">
        <v>15.7</v>
      </c>
      <c r="AF30" s="275">
        <v>62</v>
      </c>
      <c r="AG30" s="276">
        <v>40</v>
      </c>
      <c r="AH30" s="276">
        <v>47</v>
      </c>
      <c r="AI30" s="276">
        <v>55</v>
      </c>
      <c r="AJ30" s="277">
        <v>33</v>
      </c>
      <c r="AK30" s="270">
        <v>2032.76</v>
      </c>
      <c r="AL30" s="270">
        <v>1643.6</v>
      </c>
      <c r="AM30" s="270">
        <v>1633.23</v>
      </c>
      <c r="AN30" s="270">
        <v>1694.75</v>
      </c>
      <c r="AO30" s="270">
        <v>1076.0899999999999</v>
      </c>
      <c r="AP30" s="269">
        <v>1638</v>
      </c>
      <c r="AQ30" s="270">
        <v>1120</v>
      </c>
      <c r="AR30" s="270">
        <v>1289</v>
      </c>
      <c r="AS30" s="270">
        <v>1774</v>
      </c>
      <c r="AT30" s="271">
        <v>1510</v>
      </c>
      <c r="AU30" s="270">
        <v>1592.09</v>
      </c>
      <c r="AV30" s="270">
        <v>1885.73</v>
      </c>
      <c r="AW30" s="270">
        <v>1627.83</v>
      </c>
      <c r="AX30" s="270">
        <v>1828.76</v>
      </c>
      <c r="AY30" s="270">
        <v>1152.8</v>
      </c>
      <c r="AZ30" s="269">
        <v>1269.22</v>
      </c>
      <c r="BA30" s="270">
        <v>950.19</v>
      </c>
      <c r="BB30" s="270">
        <v>1399.92</v>
      </c>
      <c r="BC30" s="270">
        <v>1633.17</v>
      </c>
      <c r="BD30" s="271">
        <v>788.8</v>
      </c>
      <c r="BE30" s="270">
        <v>815.18</v>
      </c>
      <c r="BF30" s="270">
        <v>840.37</v>
      </c>
      <c r="BG30" s="270">
        <v>1087</v>
      </c>
      <c r="BH30" s="270">
        <v>1075</v>
      </c>
      <c r="BI30" s="270">
        <v>651</v>
      </c>
      <c r="BJ30" s="269"/>
      <c r="BK30" s="270"/>
      <c r="BL30" s="270"/>
      <c r="BM30" s="270"/>
      <c r="BN30" s="271"/>
      <c r="BO30" s="270">
        <v>1491</v>
      </c>
      <c r="BP30" s="270">
        <v>974</v>
      </c>
      <c r="BQ30" s="270">
        <v>796</v>
      </c>
      <c r="BR30" s="270">
        <v>1626</v>
      </c>
      <c r="BS30" s="270">
        <v>796</v>
      </c>
      <c r="BT30" s="269"/>
      <c r="BU30" s="270"/>
      <c r="BV30" s="270"/>
      <c r="BW30" s="270"/>
      <c r="BX30" s="271"/>
    </row>
    <row r="31" spans="1:76" x14ac:dyDescent="0.25">
      <c r="A31" s="252" t="s">
        <v>171</v>
      </c>
      <c r="B31" s="269">
        <v>56.9</v>
      </c>
      <c r="C31" s="270">
        <v>53.33</v>
      </c>
      <c r="D31" s="270">
        <v>49.55</v>
      </c>
      <c r="E31" s="270">
        <v>55.11</v>
      </c>
      <c r="F31" s="270">
        <v>34</v>
      </c>
      <c r="G31" s="269">
        <v>42.04</v>
      </c>
      <c r="H31" s="270">
        <v>37.950000000000003</v>
      </c>
      <c r="I31" s="270">
        <v>31.37</v>
      </c>
      <c r="J31" s="270">
        <v>37.479999999999997</v>
      </c>
      <c r="K31" s="271">
        <v>30.39</v>
      </c>
      <c r="L31" s="270">
        <v>135.37</v>
      </c>
      <c r="M31" s="270">
        <v>130.66999999999999</v>
      </c>
      <c r="N31" s="270">
        <v>115.47</v>
      </c>
      <c r="O31" s="270">
        <v>143.08000000000001</v>
      </c>
      <c r="P31" s="270">
        <v>99.59</v>
      </c>
      <c r="Q31" s="269">
        <v>74.78</v>
      </c>
      <c r="R31" s="270">
        <v>83.96</v>
      </c>
      <c r="S31" s="270">
        <v>64.12</v>
      </c>
      <c r="T31" s="270">
        <v>83.13</v>
      </c>
      <c r="U31" s="271">
        <v>58.6</v>
      </c>
      <c r="V31" s="270">
        <v>86.55</v>
      </c>
      <c r="W31" s="270">
        <v>83.1</v>
      </c>
      <c r="X31" s="270">
        <v>81.34</v>
      </c>
      <c r="Y31" s="270">
        <v>70.400000000000006</v>
      </c>
      <c r="Z31" s="270">
        <v>48</v>
      </c>
      <c r="AA31" s="269">
        <v>24.08</v>
      </c>
      <c r="AB31" s="270">
        <v>21.5</v>
      </c>
      <c r="AC31" s="270">
        <v>20</v>
      </c>
      <c r="AD31" s="270">
        <v>25</v>
      </c>
      <c r="AE31" s="270">
        <v>15.2</v>
      </c>
      <c r="AF31" s="275">
        <v>73</v>
      </c>
      <c r="AG31" s="276">
        <v>52</v>
      </c>
      <c r="AH31" s="276">
        <v>56</v>
      </c>
      <c r="AI31" s="276">
        <v>68</v>
      </c>
      <c r="AJ31" s="277">
        <v>45</v>
      </c>
      <c r="AK31" s="270">
        <v>2317.0700000000002</v>
      </c>
      <c r="AL31" s="270">
        <v>2048.7199999999998</v>
      </c>
      <c r="AM31" s="270">
        <v>2095.63</v>
      </c>
      <c r="AN31" s="270">
        <v>2296.37</v>
      </c>
      <c r="AO31" s="270">
        <v>1427.18</v>
      </c>
      <c r="AP31" s="269">
        <v>1750.92</v>
      </c>
      <c r="AQ31" s="270">
        <v>1247.29</v>
      </c>
      <c r="AR31" s="270">
        <v>1173.72</v>
      </c>
      <c r="AS31" s="270">
        <v>1960.56</v>
      </c>
      <c r="AT31" s="271">
        <v>2139.31</v>
      </c>
      <c r="AU31" s="270">
        <v>2764.77</v>
      </c>
      <c r="AV31" s="270">
        <v>2960.39</v>
      </c>
      <c r="AW31" s="270">
        <v>2541.5300000000002</v>
      </c>
      <c r="AX31" s="270">
        <v>2480.7399999999998</v>
      </c>
      <c r="AY31" s="270">
        <v>1804</v>
      </c>
      <c r="AZ31" s="269">
        <v>2033.18</v>
      </c>
      <c r="BA31" s="270">
        <v>1319.35</v>
      </c>
      <c r="BB31" s="270">
        <v>1760.06</v>
      </c>
      <c r="BC31" s="270">
        <v>1819.38</v>
      </c>
      <c r="BD31" s="271">
        <v>1248.8</v>
      </c>
      <c r="BE31" s="270">
        <v>1266</v>
      </c>
      <c r="BF31" s="270">
        <v>633</v>
      </c>
      <c r="BG31" s="270">
        <v>986</v>
      </c>
      <c r="BH31" s="270">
        <v>1097</v>
      </c>
      <c r="BI31" s="270">
        <v>629</v>
      </c>
      <c r="BJ31" s="269">
        <v>1193.52</v>
      </c>
      <c r="BK31" s="270">
        <v>774</v>
      </c>
      <c r="BL31" s="270">
        <v>826</v>
      </c>
      <c r="BM31" s="270">
        <v>710</v>
      </c>
      <c r="BN31" s="271">
        <v>652</v>
      </c>
      <c r="BO31" s="270">
        <v>2635.98</v>
      </c>
      <c r="BP31" s="270">
        <v>1568.15</v>
      </c>
      <c r="BQ31" s="270">
        <v>1154.52</v>
      </c>
      <c r="BR31" s="270">
        <v>2228.4899999999998</v>
      </c>
      <c r="BS31" s="270">
        <v>1138.8599999999999</v>
      </c>
      <c r="BT31" s="269">
        <v>2441</v>
      </c>
      <c r="BU31" s="270">
        <v>2154</v>
      </c>
      <c r="BV31" s="270">
        <v>1891</v>
      </c>
      <c r="BW31" s="270">
        <v>2150</v>
      </c>
      <c r="BX31" s="271">
        <v>1123.2</v>
      </c>
    </row>
    <row r="32" spans="1:76" x14ac:dyDescent="0.25">
      <c r="A32" s="252" t="s">
        <v>172</v>
      </c>
      <c r="B32" s="269">
        <v>47.43</v>
      </c>
      <c r="C32" s="270">
        <v>47.34</v>
      </c>
      <c r="D32" s="270">
        <v>47.72</v>
      </c>
      <c r="E32" s="270">
        <v>45.17</v>
      </c>
      <c r="F32" s="270">
        <v>24.58</v>
      </c>
      <c r="G32" s="269">
        <v>34.74</v>
      </c>
      <c r="H32" s="270">
        <v>33.47</v>
      </c>
      <c r="I32" s="270">
        <v>29.11</v>
      </c>
      <c r="J32" s="270">
        <v>34.97</v>
      </c>
      <c r="K32" s="271">
        <v>25.28</v>
      </c>
      <c r="L32" s="270">
        <v>115.11</v>
      </c>
      <c r="M32" s="270">
        <v>103.3</v>
      </c>
      <c r="N32" s="270">
        <v>92.24</v>
      </c>
      <c r="O32" s="270">
        <v>125.6</v>
      </c>
      <c r="P32" s="270">
        <v>74.34</v>
      </c>
      <c r="Q32" s="269">
        <v>71.84</v>
      </c>
      <c r="R32" s="270">
        <v>71.319999999999993</v>
      </c>
      <c r="S32" s="270">
        <v>62.1</v>
      </c>
      <c r="T32" s="270">
        <v>64.73</v>
      </c>
      <c r="U32" s="271">
        <v>44.58</v>
      </c>
      <c r="V32" s="270">
        <v>77.78</v>
      </c>
      <c r="W32" s="270">
        <v>58.69</v>
      </c>
      <c r="X32" s="270">
        <v>89.1</v>
      </c>
      <c r="Y32" s="270">
        <v>70.599999999999994</v>
      </c>
      <c r="Z32" s="270">
        <v>33.6</v>
      </c>
      <c r="AA32" s="269">
        <v>20.49</v>
      </c>
      <c r="AB32" s="270">
        <v>26.54</v>
      </c>
      <c r="AC32" s="270">
        <v>22.27</v>
      </c>
      <c r="AD32" s="270">
        <v>29.5</v>
      </c>
      <c r="AE32" s="270">
        <v>14.27</v>
      </c>
      <c r="AF32" s="275">
        <v>62</v>
      </c>
      <c r="AG32" s="276">
        <v>41</v>
      </c>
      <c r="AH32" s="276">
        <v>45</v>
      </c>
      <c r="AI32" s="276">
        <v>60</v>
      </c>
      <c r="AJ32" s="277">
        <v>34</v>
      </c>
      <c r="AK32" s="270">
        <v>1785.37</v>
      </c>
      <c r="AL32" s="270">
        <v>2055.7199999999998</v>
      </c>
      <c r="AM32" s="270">
        <v>1862.85</v>
      </c>
      <c r="AN32" s="270">
        <v>2237.48</v>
      </c>
      <c r="AO32" s="270">
        <v>1105.8599999999999</v>
      </c>
      <c r="AP32" s="269">
        <v>1647.6</v>
      </c>
      <c r="AQ32" s="270">
        <v>1224.07</v>
      </c>
      <c r="AR32" s="270">
        <v>1336.43</v>
      </c>
      <c r="AS32" s="270">
        <v>1892.15</v>
      </c>
      <c r="AT32" s="271">
        <v>1759.13</v>
      </c>
      <c r="AU32" s="270">
        <v>2431.36</v>
      </c>
      <c r="AV32" s="270">
        <v>2292.91</v>
      </c>
      <c r="AW32" s="270">
        <v>2425.58</v>
      </c>
      <c r="AX32" s="270">
        <v>2571.46</v>
      </c>
      <c r="AY32" s="270">
        <v>1448.8</v>
      </c>
      <c r="AZ32" s="269">
        <v>1660</v>
      </c>
      <c r="BA32" s="270">
        <v>1421</v>
      </c>
      <c r="BB32" s="270">
        <v>1478</v>
      </c>
      <c r="BC32" s="270">
        <v>1509</v>
      </c>
      <c r="BD32" s="271">
        <v>872.8</v>
      </c>
      <c r="BE32" s="270">
        <v>1506</v>
      </c>
      <c r="BF32" s="270">
        <v>588.79999999999995</v>
      </c>
      <c r="BG32" s="270">
        <v>917</v>
      </c>
      <c r="BH32" s="270">
        <v>1101</v>
      </c>
      <c r="BI32" s="270">
        <v>602</v>
      </c>
      <c r="BJ32" s="269">
        <v>754</v>
      </c>
      <c r="BK32" s="270">
        <v>786</v>
      </c>
      <c r="BL32" s="270">
        <v>736</v>
      </c>
      <c r="BM32" s="270">
        <v>695</v>
      </c>
      <c r="BN32" s="271">
        <v>615.20000000000005</v>
      </c>
      <c r="BO32" s="270"/>
      <c r="BP32" s="270"/>
      <c r="BQ32" s="270"/>
      <c r="BR32" s="270"/>
      <c r="BS32" s="270"/>
      <c r="BT32" s="269">
        <v>2147</v>
      </c>
      <c r="BU32" s="270">
        <v>1669</v>
      </c>
      <c r="BV32" s="270">
        <v>1805</v>
      </c>
      <c r="BW32" s="270">
        <v>2229</v>
      </c>
      <c r="BX32" s="271">
        <v>974.4</v>
      </c>
    </row>
    <row r="33" spans="1:76" x14ac:dyDescent="0.25">
      <c r="A33" s="252" t="s">
        <v>173</v>
      </c>
      <c r="B33" s="269">
        <v>40.880000000000003</v>
      </c>
      <c r="C33" s="270">
        <v>50.03</v>
      </c>
      <c r="D33" s="270">
        <v>48.5</v>
      </c>
      <c r="E33" s="270">
        <v>38.32</v>
      </c>
      <c r="F33" s="270">
        <v>22.14</v>
      </c>
      <c r="G33" s="269">
        <v>28.03</v>
      </c>
      <c r="H33" s="270">
        <v>27.11</v>
      </c>
      <c r="I33" s="270">
        <v>31.34</v>
      </c>
      <c r="J33" s="270">
        <v>41.28</v>
      </c>
      <c r="K33" s="271">
        <v>27.56</v>
      </c>
      <c r="L33" s="270">
        <v>94.44</v>
      </c>
      <c r="M33" s="270">
        <v>98.77</v>
      </c>
      <c r="N33" s="270">
        <v>90.68</v>
      </c>
      <c r="O33" s="270">
        <v>123.81</v>
      </c>
      <c r="P33" s="270">
        <v>63.24</v>
      </c>
      <c r="Q33" s="269">
        <v>58.55</v>
      </c>
      <c r="R33" s="270">
        <v>70.72</v>
      </c>
      <c r="S33" s="270">
        <v>58.09</v>
      </c>
      <c r="T33" s="270">
        <v>55.64</v>
      </c>
      <c r="U33" s="271">
        <v>39.119999999999997</v>
      </c>
      <c r="V33" s="270">
        <v>71.39</v>
      </c>
      <c r="W33" s="270">
        <v>80.930000000000007</v>
      </c>
      <c r="X33" s="270">
        <v>93.51</v>
      </c>
      <c r="Y33" s="270">
        <v>69.73</v>
      </c>
      <c r="Z33" s="270">
        <v>38.4</v>
      </c>
      <c r="AA33" s="269">
        <v>17.11</v>
      </c>
      <c r="AB33" s="270">
        <v>27.4</v>
      </c>
      <c r="AC33" s="270">
        <v>23</v>
      </c>
      <c r="AD33" s="270">
        <v>21</v>
      </c>
      <c r="AE33" s="270">
        <v>12.8</v>
      </c>
      <c r="AF33" s="275">
        <v>50</v>
      </c>
      <c r="AG33" s="276">
        <v>39</v>
      </c>
      <c r="AH33" s="276">
        <v>44</v>
      </c>
      <c r="AI33" s="276">
        <v>58</v>
      </c>
      <c r="AJ33" s="277">
        <v>28</v>
      </c>
      <c r="AK33" s="270">
        <v>1861.78</v>
      </c>
      <c r="AL33" s="270">
        <v>2005.58</v>
      </c>
      <c r="AM33" s="270">
        <v>1495.4</v>
      </c>
      <c r="AN33" s="270">
        <v>1916.1</v>
      </c>
      <c r="AO33" s="270">
        <v>1005.86</v>
      </c>
      <c r="AP33" s="269">
        <v>1186.3900000000001</v>
      </c>
      <c r="AQ33" s="270">
        <v>1343.58</v>
      </c>
      <c r="AR33" s="270">
        <v>1750.32</v>
      </c>
      <c r="AS33" s="270">
        <v>2023.64</v>
      </c>
      <c r="AT33" s="271">
        <v>1615.71</v>
      </c>
      <c r="AU33" s="270">
        <v>1934.73</v>
      </c>
      <c r="AV33" s="270">
        <v>2423.81</v>
      </c>
      <c r="AW33" s="270">
        <v>2249.65</v>
      </c>
      <c r="AX33" s="270">
        <v>1985.44</v>
      </c>
      <c r="AY33" s="270">
        <v>1208</v>
      </c>
      <c r="AZ33" s="269">
        <v>1321</v>
      </c>
      <c r="BA33" s="270">
        <v>1502</v>
      </c>
      <c r="BB33" s="270">
        <v>1371</v>
      </c>
      <c r="BC33" s="270">
        <v>1165</v>
      </c>
      <c r="BD33" s="271">
        <v>724.8</v>
      </c>
      <c r="BE33" s="270">
        <v>1506</v>
      </c>
      <c r="BF33" s="270">
        <v>520.79999999999995</v>
      </c>
      <c r="BG33" s="270">
        <v>834</v>
      </c>
      <c r="BH33" s="270">
        <v>848</v>
      </c>
      <c r="BI33" s="270">
        <v>623</v>
      </c>
      <c r="BJ33" s="269"/>
      <c r="BK33" s="270"/>
      <c r="BL33" s="270"/>
      <c r="BM33" s="270"/>
      <c r="BN33" s="271"/>
      <c r="BO33" s="270"/>
      <c r="BP33" s="270"/>
      <c r="BQ33" s="270"/>
      <c r="BR33" s="270"/>
      <c r="BS33" s="270"/>
      <c r="BT33" s="269"/>
      <c r="BU33" s="270"/>
      <c r="BV33" s="270"/>
      <c r="BW33" s="270"/>
      <c r="BX33" s="271"/>
    </row>
    <row r="34" spans="1:76" x14ac:dyDescent="0.25">
      <c r="A34" s="252" t="s">
        <v>174</v>
      </c>
      <c r="B34" s="269">
        <v>50.55</v>
      </c>
      <c r="C34" s="270">
        <v>45.8</v>
      </c>
      <c r="D34" s="270">
        <v>46.04</v>
      </c>
      <c r="E34" s="270">
        <v>46.15</v>
      </c>
      <c r="F34" s="270">
        <v>30.55</v>
      </c>
      <c r="G34" s="269">
        <v>37.11</v>
      </c>
      <c r="H34" s="270">
        <v>26.39</v>
      </c>
      <c r="I34" s="270">
        <v>30.02</v>
      </c>
      <c r="J34" s="270">
        <v>35.67</v>
      </c>
      <c r="K34" s="271">
        <v>26.56</v>
      </c>
      <c r="L34" s="270">
        <v>119.73</v>
      </c>
      <c r="M34" s="270">
        <v>90.54</v>
      </c>
      <c r="N34" s="270">
        <v>80.19</v>
      </c>
      <c r="O34" s="270">
        <v>139.12</v>
      </c>
      <c r="P34" s="270">
        <v>90.11</v>
      </c>
      <c r="Q34" s="269">
        <v>71.709999999999994</v>
      </c>
      <c r="R34" s="270">
        <v>64.16</v>
      </c>
      <c r="S34" s="270">
        <v>67.25</v>
      </c>
      <c r="T34" s="270">
        <v>69.900000000000006</v>
      </c>
      <c r="U34" s="271">
        <v>47.17</v>
      </c>
      <c r="V34" s="270">
        <v>67.97</v>
      </c>
      <c r="W34" s="270">
        <v>75.010000000000005</v>
      </c>
      <c r="X34" s="270">
        <v>87.16</v>
      </c>
      <c r="Y34" s="270">
        <v>71</v>
      </c>
      <c r="Z34" s="270">
        <v>42.4</v>
      </c>
      <c r="AA34" s="269">
        <v>26.26</v>
      </c>
      <c r="AB34" s="270">
        <v>23.32</v>
      </c>
      <c r="AC34" s="270">
        <v>24.86</v>
      </c>
      <c r="AD34" s="270">
        <v>24</v>
      </c>
      <c r="AE34" s="270">
        <v>15</v>
      </c>
      <c r="AF34" s="272"/>
      <c r="AG34" s="273"/>
      <c r="AH34" s="273"/>
      <c r="AI34" s="273"/>
      <c r="AJ34" s="274"/>
      <c r="AK34" s="270">
        <v>2177.77</v>
      </c>
      <c r="AL34" s="270">
        <v>1787.53</v>
      </c>
      <c r="AM34" s="270">
        <v>2072.2399999999998</v>
      </c>
      <c r="AN34" s="270">
        <v>2156.6999999999998</v>
      </c>
      <c r="AO34" s="270">
        <v>1403.05</v>
      </c>
      <c r="AP34" s="269">
        <v>1860.52</v>
      </c>
      <c r="AQ34" s="270">
        <v>1284.29</v>
      </c>
      <c r="AR34" s="270">
        <v>1255.1500000000001</v>
      </c>
      <c r="AS34" s="270">
        <v>1878.91</v>
      </c>
      <c r="AT34" s="271">
        <v>1554.53</v>
      </c>
      <c r="AU34" s="270">
        <v>2532.7399999999998</v>
      </c>
      <c r="AV34" s="270">
        <v>2575.62</v>
      </c>
      <c r="AW34" s="270">
        <v>2674.44</v>
      </c>
      <c r="AX34" s="270">
        <v>2437.5100000000002</v>
      </c>
      <c r="AY34" s="270">
        <v>1656.8</v>
      </c>
      <c r="AZ34" s="269">
        <v>1626.46</v>
      </c>
      <c r="BA34" s="270">
        <v>1596</v>
      </c>
      <c r="BB34" s="270">
        <v>1610.6</v>
      </c>
      <c r="BC34" s="270">
        <v>1629.94</v>
      </c>
      <c r="BD34" s="271">
        <v>1045.17</v>
      </c>
      <c r="BE34" s="270"/>
      <c r="BF34" s="270"/>
      <c r="BG34" s="270"/>
      <c r="BH34" s="270"/>
      <c r="BI34" s="270"/>
      <c r="BJ34" s="269">
        <v>964</v>
      </c>
      <c r="BK34" s="270">
        <v>693</v>
      </c>
      <c r="BL34" s="270">
        <v>839</v>
      </c>
      <c r="BM34" s="270">
        <v>678</v>
      </c>
      <c r="BN34" s="271">
        <v>491.2</v>
      </c>
      <c r="BO34" s="270">
        <v>2372</v>
      </c>
      <c r="BP34" s="270">
        <v>1330</v>
      </c>
      <c r="BQ34" s="270">
        <v>1092</v>
      </c>
      <c r="BR34" s="270">
        <v>2167</v>
      </c>
      <c r="BS34" s="270">
        <v>1092</v>
      </c>
      <c r="BT34" s="269">
        <v>2236</v>
      </c>
      <c r="BU34" s="270">
        <v>1874</v>
      </c>
      <c r="BV34" s="270">
        <v>1990</v>
      </c>
      <c r="BW34" s="270">
        <v>2113</v>
      </c>
      <c r="BX34" s="271">
        <v>1092</v>
      </c>
    </row>
    <row r="35" spans="1:76" x14ac:dyDescent="0.25">
      <c r="A35" s="252" t="s">
        <v>175</v>
      </c>
      <c r="B35" s="269">
        <v>63.88</v>
      </c>
      <c r="C35" s="270">
        <v>62.19</v>
      </c>
      <c r="D35" s="270">
        <v>56.28</v>
      </c>
      <c r="E35" s="270">
        <v>52.26</v>
      </c>
      <c r="F35" s="270">
        <v>65.06</v>
      </c>
      <c r="G35" s="269">
        <v>33.049999999999997</v>
      </c>
      <c r="H35" s="270">
        <v>31.37</v>
      </c>
      <c r="I35" s="270">
        <v>29.08</v>
      </c>
      <c r="J35" s="270">
        <v>35.68</v>
      </c>
      <c r="K35" s="271">
        <v>35.53</v>
      </c>
      <c r="L35" s="270">
        <v>124.96</v>
      </c>
      <c r="M35" s="270">
        <v>129.53</v>
      </c>
      <c r="N35" s="270">
        <v>129.46</v>
      </c>
      <c r="O35" s="270">
        <v>133.9</v>
      </c>
      <c r="P35" s="270">
        <v>139.91999999999999</v>
      </c>
      <c r="Q35" s="269">
        <v>78.41</v>
      </c>
      <c r="R35" s="270">
        <v>67.86</v>
      </c>
      <c r="S35" s="270">
        <v>62.18</v>
      </c>
      <c r="T35" s="270">
        <v>69.41</v>
      </c>
      <c r="U35" s="271">
        <v>88.5</v>
      </c>
      <c r="V35" s="270">
        <v>51</v>
      </c>
      <c r="W35" s="270">
        <v>103</v>
      </c>
      <c r="X35" s="270">
        <v>110</v>
      </c>
      <c r="Y35" s="270">
        <v>69.89</v>
      </c>
      <c r="Z35" s="270">
        <v>49.53</v>
      </c>
      <c r="AA35" s="269">
        <v>15.2</v>
      </c>
      <c r="AB35" s="270">
        <v>19</v>
      </c>
      <c r="AC35" s="270">
        <v>25.06</v>
      </c>
      <c r="AD35" s="270">
        <v>15</v>
      </c>
      <c r="AE35" s="270">
        <v>19</v>
      </c>
      <c r="AF35" s="275">
        <v>63</v>
      </c>
      <c r="AG35" s="276">
        <v>49</v>
      </c>
      <c r="AH35" s="276">
        <v>62</v>
      </c>
      <c r="AI35" s="276">
        <v>62</v>
      </c>
      <c r="AJ35" s="277">
        <v>63</v>
      </c>
      <c r="AK35" s="270">
        <v>1899.07</v>
      </c>
      <c r="AL35" s="270">
        <v>1954.25</v>
      </c>
      <c r="AM35" s="270">
        <v>1768.43</v>
      </c>
      <c r="AN35" s="270">
        <v>1762.61</v>
      </c>
      <c r="AO35" s="270">
        <v>2189.63</v>
      </c>
      <c r="AP35" s="269">
        <v>1837.34</v>
      </c>
      <c r="AQ35" s="270">
        <v>1349.95</v>
      </c>
      <c r="AR35" s="270">
        <v>913.56</v>
      </c>
      <c r="AS35" s="270">
        <v>1086.68</v>
      </c>
      <c r="AT35" s="271">
        <v>1386.02</v>
      </c>
      <c r="AU35" s="270">
        <v>1548.76</v>
      </c>
      <c r="AV35" s="270">
        <v>1816.39</v>
      </c>
      <c r="AW35" s="270">
        <v>2150.61</v>
      </c>
      <c r="AX35" s="270">
        <v>2119.2199999999998</v>
      </c>
      <c r="AY35" s="270">
        <v>2209.79</v>
      </c>
      <c r="AZ35" s="269">
        <v>1100.8</v>
      </c>
      <c r="BA35" s="270">
        <v>1157.5999999999999</v>
      </c>
      <c r="BB35" s="270">
        <v>1310</v>
      </c>
      <c r="BC35" s="270">
        <v>1243</v>
      </c>
      <c r="BD35" s="271">
        <v>1068</v>
      </c>
      <c r="BE35" s="270"/>
      <c r="BF35" s="270"/>
      <c r="BG35" s="270"/>
      <c r="BH35" s="270"/>
      <c r="BI35" s="270"/>
      <c r="BJ35" s="269"/>
      <c r="BK35" s="270"/>
      <c r="BL35" s="270"/>
      <c r="BM35" s="270"/>
      <c r="BN35" s="271"/>
      <c r="BO35" s="270"/>
      <c r="BP35" s="270"/>
      <c r="BQ35" s="270"/>
      <c r="BR35" s="270"/>
      <c r="BS35" s="270"/>
      <c r="BT35" s="269"/>
      <c r="BU35" s="270"/>
      <c r="BV35" s="270"/>
      <c r="BW35" s="270"/>
      <c r="BX35" s="271"/>
    </row>
    <row r="36" spans="1:76" x14ac:dyDescent="0.25">
      <c r="A36" s="252" t="s">
        <v>176</v>
      </c>
      <c r="B36" s="269">
        <v>50.79</v>
      </c>
      <c r="C36" s="270">
        <v>47.55</v>
      </c>
      <c r="D36" s="270">
        <v>51</v>
      </c>
      <c r="E36" s="270">
        <v>53.3</v>
      </c>
      <c r="F36" s="270">
        <v>29.46</v>
      </c>
      <c r="G36" s="269">
        <v>23.74</v>
      </c>
      <c r="H36" s="270">
        <v>24.39</v>
      </c>
      <c r="I36" s="270">
        <v>31.44</v>
      </c>
      <c r="J36" s="270">
        <v>38.840000000000003</v>
      </c>
      <c r="K36" s="271">
        <v>29.05</v>
      </c>
      <c r="L36" s="270">
        <v>128.31</v>
      </c>
      <c r="M36" s="270">
        <v>135.44</v>
      </c>
      <c r="N36" s="270">
        <v>103.92</v>
      </c>
      <c r="O36" s="270">
        <v>150.93</v>
      </c>
      <c r="P36" s="270">
        <v>101.44</v>
      </c>
      <c r="Q36" s="269">
        <v>64.680000000000007</v>
      </c>
      <c r="R36" s="270">
        <v>62.6</v>
      </c>
      <c r="S36" s="270">
        <v>60.5</v>
      </c>
      <c r="T36" s="270">
        <v>68.180000000000007</v>
      </c>
      <c r="U36" s="271">
        <v>40.6</v>
      </c>
      <c r="V36" s="270">
        <v>69.760000000000005</v>
      </c>
      <c r="W36" s="270">
        <v>78.67</v>
      </c>
      <c r="X36" s="270">
        <v>84.69</v>
      </c>
      <c r="Y36" s="270">
        <v>75.89</v>
      </c>
      <c r="Z36" s="270">
        <v>38.4</v>
      </c>
      <c r="AA36" s="269">
        <v>22.84</v>
      </c>
      <c r="AB36" s="270">
        <v>22.26</v>
      </c>
      <c r="AC36" s="270">
        <v>21</v>
      </c>
      <c r="AD36" s="270">
        <v>27</v>
      </c>
      <c r="AE36" s="270">
        <v>12.8</v>
      </c>
      <c r="AF36" s="275">
        <v>69</v>
      </c>
      <c r="AG36" s="276">
        <v>54</v>
      </c>
      <c r="AH36" s="276">
        <v>51</v>
      </c>
      <c r="AI36" s="276">
        <v>72</v>
      </c>
      <c r="AJ36" s="277">
        <v>46</v>
      </c>
      <c r="AK36" s="270">
        <v>2154.6799999999998</v>
      </c>
      <c r="AL36" s="270">
        <v>1844.27</v>
      </c>
      <c r="AM36" s="270">
        <v>1872.93</v>
      </c>
      <c r="AN36" s="270">
        <v>2271.65</v>
      </c>
      <c r="AO36" s="270">
        <v>1361.44</v>
      </c>
      <c r="AP36" s="269">
        <v>1274.17</v>
      </c>
      <c r="AQ36" s="270">
        <v>1140</v>
      </c>
      <c r="AR36" s="270">
        <v>1479.6</v>
      </c>
      <c r="AS36" s="270">
        <v>2192.9299999999998</v>
      </c>
      <c r="AT36" s="271">
        <v>1935.95</v>
      </c>
      <c r="AU36" s="270">
        <v>2197.46</v>
      </c>
      <c r="AV36" s="270">
        <v>2262.3200000000002</v>
      </c>
      <c r="AW36" s="270">
        <v>2757.32</v>
      </c>
      <c r="AX36" s="270">
        <v>2400.2600000000002</v>
      </c>
      <c r="AY36" s="270">
        <v>1607.2</v>
      </c>
      <c r="AZ36" s="269">
        <v>1501</v>
      </c>
      <c r="BA36" s="270">
        <v>1402</v>
      </c>
      <c r="BB36" s="270">
        <v>1680</v>
      </c>
      <c r="BC36" s="270">
        <v>1408</v>
      </c>
      <c r="BD36" s="271">
        <v>964</v>
      </c>
      <c r="BE36" s="270">
        <v>1506</v>
      </c>
      <c r="BF36" s="270">
        <v>524.79999999999995</v>
      </c>
      <c r="BG36" s="270">
        <v>876</v>
      </c>
      <c r="BH36" s="270">
        <v>1015</v>
      </c>
      <c r="BI36" s="270">
        <v>626</v>
      </c>
      <c r="BJ36" s="269"/>
      <c r="BK36" s="270"/>
      <c r="BL36" s="270"/>
      <c r="BM36" s="270"/>
      <c r="BN36" s="271"/>
      <c r="BO36" s="270">
        <v>2058</v>
      </c>
      <c r="BP36" s="270">
        <v>1168</v>
      </c>
      <c r="BQ36" s="270">
        <v>988.8</v>
      </c>
      <c r="BR36" s="270">
        <v>2134</v>
      </c>
      <c r="BS36" s="270">
        <v>988.8</v>
      </c>
      <c r="BT36" s="269"/>
      <c r="BU36" s="270"/>
      <c r="BV36" s="270"/>
      <c r="BW36" s="270"/>
      <c r="BX36" s="271"/>
    </row>
    <row r="37" spans="1:76" x14ac:dyDescent="0.25">
      <c r="A37" s="252" t="s">
        <v>177</v>
      </c>
      <c r="B37" s="269">
        <v>70.23</v>
      </c>
      <c r="C37" s="270">
        <v>67.08</v>
      </c>
      <c r="D37" s="270">
        <v>63.14</v>
      </c>
      <c r="E37" s="270">
        <v>49.96</v>
      </c>
      <c r="F37" s="270">
        <v>73.77</v>
      </c>
      <c r="G37" s="269">
        <v>40.14</v>
      </c>
      <c r="H37" s="270">
        <v>32.53</v>
      </c>
      <c r="I37" s="270">
        <v>38.03</v>
      </c>
      <c r="J37" s="270">
        <v>38.47</v>
      </c>
      <c r="K37" s="271">
        <v>34.14</v>
      </c>
      <c r="L37" s="270">
        <v>134.31</v>
      </c>
      <c r="M37" s="270">
        <v>137.41</v>
      </c>
      <c r="N37" s="270">
        <v>150.1</v>
      </c>
      <c r="O37" s="270">
        <v>149.97999999999999</v>
      </c>
      <c r="P37" s="270">
        <v>137.47</v>
      </c>
      <c r="Q37" s="269">
        <v>91.04</v>
      </c>
      <c r="R37" s="270">
        <v>74.459999999999994</v>
      </c>
      <c r="S37" s="270">
        <v>75.02</v>
      </c>
      <c r="T37" s="270">
        <v>64.790000000000006</v>
      </c>
      <c r="U37" s="271">
        <v>95.85</v>
      </c>
      <c r="V37" s="270">
        <v>60</v>
      </c>
      <c r="W37" s="270">
        <v>86.85</v>
      </c>
      <c r="X37" s="270">
        <v>102.02</v>
      </c>
      <c r="Y37" s="270">
        <v>66</v>
      </c>
      <c r="Z37" s="270">
        <v>65.34</v>
      </c>
      <c r="AA37" s="269">
        <v>21</v>
      </c>
      <c r="AB37" s="270">
        <v>21</v>
      </c>
      <c r="AC37" s="270">
        <v>23</v>
      </c>
      <c r="AD37" s="270">
        <v>26</v>
      </c>
      <c r="AE37" s="270">
        <v>30</v>
      </c>
      <c r="AF37" s="275">
        <v>69</v>
      </c>
      <c r="AG37" s="276">
        <v>53</v>
      </c>
      <c r="AH37" s="276">
        <v>73</v>
      </c>
      <c r="AI37" s="276">
        <v>70</v>
      </c>
      <c r="AJ37" s="277">
        <v>62</v>
      </c>
      <c r="AK37" s="270">
        <v>2358.5500000000002</v>
      </c>
      <c r="AL37" s="270">
        <v>2212.13</v>
      </c>
      <c r="AM37" s="270">
        <v>1948.27</v>
      </c>
      <c r="AN37" s="270">
        <v>2059.69</v>
      </c>
      <c r="AO37" s="270">
        <v>2396.1999999999998</v>
      </c>
      <c r="AP37" s="269">
        <v>2223.62</v>
      </c>
      <c r="AQ37" s="270">
        <v>1588.85</v>
      </c>
      <c r="AR37" s="270">
        <v>1657.32</v>
      </c>
      <c r="AS37" s="270">
        <v>1103.1199999999999</v>
      </c>
      <c r="AT37" s="271">
        <v>1756.78</v>
      </c>
      <c r="AU37" s="270">
        <v>1769</v>
      </c>
      <c r="AV37" s="270">
        <v>1831</v>
      </c>
      <c r="AW37" s="270">
        <v>2511</v>
      </c>
      <c r="AX37" s="270">
        <v>1728</v>
      </c>
      <c r="AY37" s="270">
        <v>2577.11</v>
      </c>
      <c r="AZ37" s="269">
        <v>1208</v>
      </c>
      <c r="BA37" s="270">
        <v>1157.5999999999999</v>
      </c>
      <c r="BB37" s="270">
        <v>1530</v>
      </c>
      <c r="BC37" s="270">
        <v>912.8</v>
      </c>
      <c r="BD37" s="271">
        <v>1246</v>
      </c>
      <c r="BE37" s="270"/>
      <c r="BF37" s="270"/>
      <c r="BG37" s="270"/>
      <c r="BH37" s="270"/>
      <c r="BI37" s="270"/>
      <c r="BJ37" s="269"/>
      <c r="BK37" s="270"/>
      <c r="BL37" s="270"/>
      <c r="BM37" s="270"/>
      <c r="BN37" s="271"/>
      <c r="BO37" s="270"/>
      <c r="BP37" s="270"/>
      <c r="BQ37" s="270"/>
      <c r="BR37" s="270"/>
      <c r="BS37" s="270"/>
      <c r="BT37" s="269"/>
      <c r="BU37" s="270"/>
      <c r="BV37" s="270"/>
      <c r="BW37" s="270"/>
      <c r="BX37" s="271"/>
    </row>
    <row r="38" spans="1:76" x14ac:dyDescent="0.25">
      <c r="A38" s="252" t="s">
        <v>178</v>
      </c>
      <c r="B38" s="269">
        <v>57.38</v>
      </c>
      <c r="C38" s="270">
        <v>57.49</v>
      </c>
      <c r="D38" s="270">
        <v>55.28</v>
      </c>
      <c r="E38" s="270">
        <v>53.89</v>
      </c>
      <c r="F38" s="270">
        <v>50.74</v>
      </c>
      <c r="G38" s="269">
        <v>38.54</v>
      </c>
      <c r="H38" s="270">
        <v>33.79</v>
      </c>
      <c r="I38" s="270">
        <v>27.65</v>
      </c>
      <c r="J38" s="270">
        <v>40.49</v>
      </c>
      <c r="K38" s="271">
        <v>30.47</v>
      </c>
      <c r="L38" s="270">
        <v>127.39</v>
      </c>
      <c r="M38" s="270">
        <v>126.58</v>
      </c>
      <c r="N38" s="270">
        <v>114.62</v>
      </c>
      <c r="O38" s="270">
        <v>148.65</v>
      </c>
      <c r="P38" s="270">
        <v>110.01</v>
      </c>
      <c r="Q38" s="269">
        <v>67.930000000000007</v>
      </c>
      <c r="R38" s="270">
        <v>78.62</v>
      </c>
      <c r="S38" s="270">
        <v>71.180000000000007</v>
      </c>
      <c r="T38" s="270">
        <v>70.83</v>
      </c>
      <c r="U38" s="271">
        <v>76.88</v>
      </c>
      <c r="V38" s="270">
        <v>80.47</v>
      </c>
      <c r="W38" s="270">
        <v>74.3</v>
      </c>
      <c r="X38" s="270">
        <v>83.3</v>
      </c>
      <c r="Y38" s="270">
        <v>91.11</v>
      </c>
      <c r="Z38" s="270">
        <v>48.1</v>
      </c>
      <c r="AA38" s="269">
        <v>20.84</v>
      </c>
      <c r="AB38" s="270">
        <v>24.74</v>
      </c>
      <c r="AC38" s="270">
        <v>23</v>
      </c>
      <c r="AD38" s="270">
        <v>26.2</v>
      </c>
      <c r="AE38" s="270">
        <v>15</v>
      </c>
      <c r="AF38" s="275">
        <v>67</v>
      </c>
      <c r="AG38" s="276">
        <v>50</v>
      </c>
      <c r="AH38" s="276">
        <v>56</v>
      </c>
      <c r="AI38" s="276">
        <v>70</v>
      </c>
      <c r="AJ38" s="277">
        <v>50</v>
      </c>
      <c r="AK38" s="270">
        <v>2172.6</v>
      </c>
      <c r="AL38" s="270">
        <v>2210.13</v>
      </c>
      <c r="AM38" s="270">
        <v>1941.61</v>
      </c>
      <c r="AN38" s="270">
        <v>2000.58</v>
      </c>
      <c r="AO38" s="270">
        <v>1901.4</v>
      </c>
      <c r="AP38" s="269">
        <v>1424.71</v>
      </c>
      <c r="AQ38" s="270">
        <v>1428.37</v>
      </c>
      <c r="AR38" s="270">
        <v>1711.17</v>
      </c>
      <c r="AS38" s="270">
        <v>1672.67</v>
      </c>
      <c r="AT38" s="271">
        <v>1293.1600000000001</v>
      </c>
      <c r="AU38" s="270">
        <v>2081.75</v>
      </c>
      <c r="AV38" s="270">
        <v>2589.63</v>
      </c>
      <c r="AW38" s="270">
        <v>2607.9499999999998</v>
      </c>
      <c r="AX38" s="270">
        <v>2686.98</v>
      </c>
      <c r="AY38" s="270">
        <v>1501.58</v>
      </c>
      <c r="AZ38" s="269"/>
      <c r="BA38" s="270"/>
      <c r="BB38" s="270"/>
      <c r="BC38" s="270"/>
      <c r="BD38" s="271"/>
      <c r="BE38" s="270"/>
      <c r="BF38" s="270"/>
      <c r="BG38" s="270"/>
      <c r="BH38" s="270"/>
      <c r="BI38" s="270"/>
      <c r="BJ38" s="269"/>
      <c r="BK38" s="270"/>
      <c r="BL38" s="270"/>
      <c r="BM38" s="270"/>
      <c r="BN38" s="271"/>
      <c r="BO38" s="270"/>
      <c r="BP38" s="270"/>
      <c r="BQ38" s="270"/>
      <c r="BR38" s="270"/>
      <c r="BS38" s="270"/>
      <c r="BT38" s="269"/>
      <c r="BU38" s="270"/>
      <c r="BV38" s="270"/>
      <c r="BW38" s="270"/>
      <c r="BX38" s="271"/>
    </row>
    <row r="39" spans="1:76" x14ac:dyDescent="0.25">
      <c r="A39" s="252" t="s">
        <v>179</v>
      </c>
      <c r="B39" s="269">
        <v>64.58</v>
      </c>
      <c r="C39" s="270">
        <v>62.56</v>
      </c>
      <c r="D39" s="270">
        <v>54.71</v>
      </c>
      <c r="E39" s="270">
        <v>45.91</v>
      </c>
      <c r="F39" s="270">
        <v>60.67</v>
      </c>
      <c r="G39" s="269">
        <v>34.49</v>
      </c>
      <c r="H39" s="270">
        <v>30.46</v>
      </c>
      <c r="I39" s="270">
        <v>27.34</v>
      </c>
      <c r="J39" s="270">
        <v>37.39</v>
      </c>
      <c r="K39" s="271">
        <v>33.75</v>
      </c>
      <c r="L39" s="270">
        <v>140.06</v>
      </c>
      <c r="M39" s="270">
        <v>121</v>
      </c>
      <c r="N39" s="270">
        <v>133.99</v>
      </c>
      <c r="O39" s="270">
        <v>145.37</v>
      </c>
      <c r="P39" s="270">
        <v>134.59</v>
      </c>
      <c r="Q39" s="269">
        <v>82.15</v>
      </c>
      <c r="R39" s="270">
        <v>78.900000000000006</v>
      </c>
      <c r="S39" s="270">
        <v>71.930000000000007</v>
      </c>
      <c r="T39" s="270">
        <v>67.31</v>
      </c>
      <c r="U39" s="271">
        <v>88.56</v>
      </c>
      <c r="V39" s="270">
        <v>70</v>
      </c>
      <c r="W39" s="270">
        <v>113.04</v>
      </c>
      <c r="X39" s="270">
        <v>128.93</v>
      </c>
      <c r="Y39" s="270">
        <v>98.99</v>
      </c>
      <c r="Z39" s="270">
        <v>131.33000000000001</v>
      </c>
      <c r="AA39" s="269">
        <v>21</v>
      </c>
      <c r="AB39" s="270">
        <v>24</v>
      </c>
      <c r="AC39" s="270">
        <v>19.649999999999999</v>
      </c>
      <c r="AD39" s="270">
        <v>16.8</v>
      </c>
      <c r="AE39" s="270">
        <v>17</v>
      </c>
      <c r="AF39" s="275">
        <v>73</v>
      </c>
      <c r="AG39" s="276">
        <v>46</v>
      </c>
      <c r="AH39" s="276">
        <v>64</v>
      </c>
      <c r="AI39" s="276">
        <v>67</v>
      </c>
      <c r="AJ39" s="277">
        <v>61</v>
      </c>
      <c r="AK39" s="270">
        <v>2207.36</v>
      </c>
      <c r="AL39" s="270">
        <v>2193.1999999999998</v>
      </c>
      <c r="AM39" s="270">
        <v>1953.5</v>
      </c>
      <c r="AN39" s="270">
        <v>1795.54</v>
      </c>
      <c r="AO39" s="270">
        <v>2074.2199999999998</v>
      </c>
      <c r="AP39" s="269">
        <v>2073.37</v>
      </c>
      <c r="AQ39" s="270">
        <v>1421.26</v>
      </c>
      <c r="AR39" s="270">
        <v>1683.16</v>
      </c>
      <c r="AS39" s="270">
        <v>914.59</v>
      </c>
      <c r="AT39" s="271">
        <v>1923.58</v>
      </c>
      <c r="AU39" s="270">
        <v>1549</v>
      </c>
      <c r="AV39" s="270">
        <v>1816</v>
      </c>
      <c r="AW39" s="270">
        <v>2300</v>
      </c>
      <c r="AX39" s="270">
        <v>1773.6</v>
      </c>
      <c r="AY39" s="270">
        <v>3362.29</v>
      </c>
      <c r="AZ39" s="269"/>
      <c r="BA39" s="270"/>
      <c r="BB39" s="270"/>
      <c r="BC39" s="270"/>
      <c r="BD39" s="271"/>
      <c r="BE39" s="270"/>
      <c r="BF39" s="270"/>
      <c r="BG39" s="270"/>
      <c r="BH39" s="270"/>
      <c r="BI39" s="270"/>
      <c r="BJ39" s="269">
        <v>931</v>
      </c>
      <c r="BK39" s="270">
        <v>827</v>
      </c>
      <c r="BL39" s="270">
        <v>761</v>
      </c>
      <c r="BM39" s="270">
        <v>594.4</v>
      </c>
      <c r="BN39" s="271">
        <v>594.4</v>
      </c>
      <c r="BO39" s="270"/>
      <c r="BP39" s="270"/>
      <c r="BQ39" s="270"/>
      <c r="BR39" s="270"/>
      <c r="BS39" s="270"/>
      <c r="BT39" s="269"/>
      <c r="BU39" s="270"/>
      <c r="BV39" s="270"/>
      <c r="BW39" s="270"/>
      <c r="BX39" s="271"/>
    </row>
    <row r="40" spans="1:76" x14ac:dyDescent="0.25">
      <c r="A40" s="252" t="s">
        <v>180</v>
      </c>
      <c r="B40" s="269">
        <v>65.92</v>
      </c>
      <c r="C40" s="270">
        <v>69.95</v>
      </c>
      <c r="D40" s="270">
        <v>64.56</v>
      </c>
      <c r="E40" s="270">
        <v>70.52</v>
      </c>
      <c r="F40" s="270">
        <v>63.87</v>
      </c>
      <c r="G40" s="269">
        <v>35.32</v>
      </c>
      <c r="H40" s="270">
        <v>44.39</v>
      </c>
      <c r="I40" s="270">
        <v>39.619999999999997</v>
      </c>
      <c r="J40" s="270">
        <v>51.24</v>
      </c>
      <c r="K40" s="271">
        <v>43.46</v>
      </c>
      <c r="L40" s="270">
        <v>142.66999999999999</v>
      </c>
      <c r="M40" s="270">
        <v>172.89</v>
      </c>
      <c r="N40" s="270">
        <v>157.37</v>
      </c>
      <c r="O40" s="270">
        <v>204.99</v>
      </c>
      <c r="P40" s="270">
        <v>182.13</v>
      </c>
      <c r="Q40" s="269">
        <v>62</v>
      </c>
      <c r="R40" s="270">
        <v>74</v>
      </c>
      <c r="S40" s="270">
        <v>56.3</v>
      </c>
      <c r="T40" s="270">
        <v>67.61</v>
      </c>
      <c r="U40" s="271">
        <v>78</v>
      </c>
      <c r="V40" s="270">
        <v>75</v>
      </c>
      <c r="W40" s="270">
        <v>89</v>
      </c>
      <c r="X40" s="270">
        <v>84.1</v>
      </c>
      <c r="Y40" s="270">
        <v>84</v>
      </c>
      <c r="Z40" s="270">
        <v>74.67</v>
      </c>
      <c r="AA40" s="269">
        <v>15</v>
      </c>
      <c r="AB40" s="270">
        <v>18</v>
      </c>
      <c r="AC40" s="270">
        <v>19</v>
      </c>
      <c r="AD40" s="270">
        <v>18</v>
      </c>
      <c r="AE40" s="270">
        <v>12.8</v>
      </c>
      <c r="AF40" s="275">
        <v>74</v>
      </c>
      <c r="AG40" s="276">
        <v>68</v>
      </c>
      <c r="AH40" s="276">
        <v>77</v>
      </c>
      <c r="AI40" s="276">
        <v>97</v>
      </c>
      <c r="AJ40" s="277">
        <v>83</v>
      </c>
      <c r="AK40" s="270"/>
      <c r="AL40" s="270"/>
      <c r="AM40" s="270"/>
      <c r="AN40" s="270"/>
      <c r="AO40" s="270"/>
      <c r="AP40" s="269">
        <v>1448.48</v>
      </c>
      <c r="AQ40" s="270">
        <v>1515.4</v>
      </c>
      <c r="AR40" s="270">
        <v>1994.59</v>
      </c>
      <c r="AS40" s="270">
        <v>2371.33</v>
      </c>
      <c r="AT40" s="271">
        <v>1810.16</v>
      </c>
      <c r="AU40" s="270">
        <v>2131</v>
      </c>
      <c r="AV40" s="270">
        <v>1776</v>
      </c>
      <c r="AW40" s="270">
        <v>2195.23</v>
      </c>
      <c r="AX40" s="270">
        <v>2678.94</v>
      </c>
      <c r="AY40" s="270">
        <v>2482.89</v>
      </c>
      <c r="AZ40" s="269">
        <v>1455</v>
      </c>
      <c r="BA40" s="270">
        <v>1101</v>
      </c>
      <c r="BB40" s="270">
        <v>1338</v>
      </c>
      <c r="BC40" s="270">
        <v>1572</v>
      </c>
      <c r="BD40" s="271">
        <v>1200</v>
      </c>
      <c r="BE40" s="270"/>
      <c r="BF40" s="270"/>
      <c r="BG40" s="270"/>
      <c r="BH40" s="270"/>
      <c r="BI40" s="270"/>
      <c r="BJ40" s="269"/>
      <c r="BK40" s="270"/>
      <c r="BL40" s="270"/>
      <c r="BM40" s="270"/>
      <c r="BN40" s="271"/>
      <c r="BO40" s="270"/>
      <c r="BP40" s="270"/>
      <c r="BQ40" s="270"/>
      <c r="BR40" s="270"/>
      <c r="BS40" s="270"/>
      <c r="BT40" s="269"/>
      <c r="BU40" s="270"/>
      <c r="BV40" s="270"/>
      <c r="BW40" s="270"/>
      <c r="BX40" s="271"/>
    </row>
    <row r="41" spans="1:76" x14ac:dyDescent="0.25">
      <c r="A41" s="252" t="s">
        <v>181</v>
      </c>
      <c r="B41" s="269">
        <v>60.72</v>
      </c>
      <c r="C41" s="270">
        <v>47.28</v>
      </c>
      <c r="D41" s="270">
        <v>47.67</v>
      </c>
      <c r="E41" s="270">
        <v>51.26</v>
      </c>
      <c r="F41" s="270">
        <v>48.3</v>
      </c>
      <c r="G41" s="269">
        <v>40.549999999999997</v>
      </c>
      <c r="H41" s="270">
        <v>38.1</v>
      </c>
      <c r="I41" s="270">
        <v>34.590000000000003</v>
      </c>
      <c r="J41" s="270">
        <v>38.15</v>
      </c>
      <c r="K41" s="271">
        <v>29.17</v>
      </c>
      <c r="L41" s="270">
        <v>117.07</v>
      </c>
      <c r="M41" s="270">
        <v>116.28</v>
      </c>
      <c r="N41" s="270">
        <v>111.13</v>
      </c>
      <c r="O41" s="270">
        <v>119.64</v>
      </c>
      <c r="P41" s="270">
        <v>80.58</v>
      </c>
      <c r="Q41" s="269">
        <v>81.47</v>
      </c>
      <c r="R41" s="270">
        <v>71.14</v>
      </c>
      <c r="S41" s="270">
        <v>69.09</v>
      </c>
      <c r="T41" s="270">
        <v>70.77</v>
      </c>
      <c r="U41" s="271">
        <v>79.760000000000005</v>
      </c>
      <c r="V41" s="270">
        <v>86</v>
      </c>
      <c r="W41" s="270">
        <v>87.79</v>
      </c>
      <c r="X41" s="270">
        <v>77.73</v>
      </c>
      <c r="Y41" s="270">
        <v>86.61</v>
      </c>
      <c r="Z41" s="270">
        <v>89.5</v>
      </c>
      <c r="AA41" s="269">
        <v>31.33</v>
      </c>
      <c r="AB41" s="270">
        <v>23.82</v>
      </c>
      <c r="AC41" s="270">
        <v>25</v>
      </c>
      <c r="AD41" s="270">
        <v>29.3</v>
      </c>
      <c r="AE41" s="270">
        <v>21.3</v>
      </c>
      <c r="AF41" s="275"/>
      <c r="AG41" s="276"/>
      <c r="AH41" s="276"/>
      <c r="AI41" s="276"/>
      <c r="AJ41" s="277"/>
      <c r="AK41" s="270">
        <v>2165.2399999999998</v>
      </c>
      <c r="AL41" s="270">
        <v>2059.8200000000002</v>
      </c>
      <c r="AM41" s="270">
        <v>1926.43</v>
      </c>
      <c r="AN41" s="270">
        <v>1920.23</v>
      </c>
      <c r="AO41" s="270">
        <v>1818.86</v>
      </c>
      <c r="AP41" s="269">
        <v>1751.96</v>
      </c>
      <c r="AQ41" s="270">
        <v>1217.6600000000001</v>
      </c>
      <c r="AR41" s="270">
        <v>1378.19</v>
      </c>
      <c r="AS41" s="270">
        <v>1673.62</v>
      </c>
      <c r="AT41" s="271">
        <v>1629.06</v>
      </c>
      <c r="AU41" s="270">
        <v>2713.22</v>
      </c>
      <c r="AV41" s="270">
        <v>2054.21</v>
      </c>
      <c r="AW41" s="270">
        <v>2481.8000000000002</v>
      </c>
      <c r="AX41" s="270">
        <v>2191.21</v>
      </c>
      <c r="AY41" s="270">
        <v>2166.64</v>
      </c>
      <c r="AZ41" s="269">
        <v>1853</v>
      </c>
      <c r="BA41" s="270">
        <v>1273</v>
      </c>
      <c r="BB41" s="270">
        <v>1512</v>
      </c>
      <c r="BC41" s="270">
        <v>1733.09</v>
      </c>
      <c r="BD41" s="271">
        <v>1105.5999999999999</v>
      </c>
      <c r="BE41" s="270"/>
      <c r="BF41" s="270"/>
      <c r="BG41" s="270"/>
      <c r="BH41" s="270"/>
      <c r="BI41" s="270"/>
      <c r="BJ41" s="269">
        <v>948</v>
      </c>
      <c r="BK41" s="270">
        <v>798</v>
      </c>
      <c r="BL41" s="270">
        <v>771</v>
      </c>
      <c r="BM41" s="270">
        <v>732</v>
      </c>
      <c r="BN41" s="271">
        <v>732</v>
      </c>
      <c r="BO41" s="270">
        <v>2541</v>
      </c>
      <c r="BP41" s="270">
        <v>1192</v>
      </c>
      <c r="BQ41" s="270">
        <v>1192</v>
      </c>
      <c r="BR41" s="270">
        <v>1948</v>
      </c>
      <c r="BS41" s="270">
        <v>1342.29</v>
      </c>
      <c r="BT41" s="269"/>
      <c r="BU41" s="270"/>
      <c r="BV41" s="270"/>
      <c r="BW41" s="270"/>
      <c r="BX41" s="271"/>
    </row>
    <row r="42" spans="1:76" x14ac:dyDescent="0.25">
      <c r="A42" s="252" t="s">
        <v>182</v>
      </c>
      <c r="B42" s="269">
        <v>54.97</v>
      </c>
      <c r="C42" s="270">
        <v>57.67</v>
      </c>
      <c r="D42" s="270">
        <v>67.040000000000006</v>
      </c>
      <c r="E42" s="270">
        <v>65.209999999999994</v>
      </c>
      <c r="F42" s="270">
        <v>67.209999999999994</v>
      </c>
      <c r="G42" s="269">
        <v>37.74</v>
      </c>
      <c r="H42" s="270">
        <v>38.53</v>
      </c>
      <c r="I42" s="270">
        <v>40.409999999999997</v>
      </c>
      <c r="J42" s="270">
        <v>49.35</v>
      </c>
      <c r="K42" s="271">
        <v>43.55</v>
      </c>
      <c r="L42" s="270">
        <v>153.52000000000001</v>
      </c>
      <c r="M42" s="270">
        <v>154.93</v>
      </c>
      <c r="N42" s="270">
        <v>167.23</v>
      </c>
      <c r="O42" s="270">
        <v>195.84</v>
      </c>
      <c r="P42" s="270">
        <v>188.41</v>
      </c>
      <c r="Q42" s="269">
        <v>51.48</v>
      </c>
      <c r="R42" s="270">
        <v>82</v>
      </c>
      <c r="S42" s="270">
        <v>74.349999999999994</v>
      </c>
      <c r="T42" s="270">
        <v>82.31</v>
      </c>
      <c r="U42" s="271">
        <v>87.99</v>
      </c>
      <c r="V42" s="270">
        <v>101</v>
      </c>
      <c r="W42" s="270">
        <v>96</v>
      </c>
      <c r="X42" s="270">
        <v>72.87</v>
      </c>
      <c r="Y42" s="270">
        <v>84.7</v>
      </c>
      <c r="Z42" s="270">
        <v>90.63</v>
      </c>
      <c r="AA42" s="269">
        <v>16</v>
      </c>
      <c r="AB42" s="270">
        <v>18</v>
      </c>
      <c r="AC42" s="270">
        <v>20</v>
      </c>
      <c r="AD42" s="270">
        <v>18</v>
      </c>
      <c r="AE42" s="270">
        <v>12.8</v>
      </c>
      <c r="AF42" s="275">
        <v>80</v>
      </c>
      <c r="AG42" s="276">
        <v>60</v>
      </c>
      <c r="AH42" s="276">
        <v>81</v>
      </c>
      <c r="AI42" s="276">
        <v>92</v>
      </c>
      <c r="AJ42" s="277">
        <v>86</v>
      </c>
      <c r="AK42" s="270">
        <v>1513</v>
      </c>
      <c r="AL42" s="270">
        <v>1848</v>
      </c>
      <c r="AM42" s="270">
        <v>1562</v>
      </c>
      <c r="AN42" s="270">
        <v>1696</v>
      </c>
      <c r="AO42" s="270">
        <v>1824</v>
      </c>
      <c r="AP42" s="269">
        <v>1273.45</v>
      </c>
      <c r="AQ42" s="270">
        <v>1751.19</v>
      </c>
      <c r="AR42" s="270">
        <v>1781.55</v>
      </c>
      <c r="AS42" s="270">
        <v>2039.87</v>
      </c>
      <c r="AT42" s="271">
        <v>2142.48</v>
      </c>
      <c r="AU42" s="270">
        <v>2131</v>
      </c>
      <c r="AV42" s="270">
        <v>1785</v>
      </c>
      <c r="AW42" s="270">
        <v>2195</v>
      </c>
      <c r="AX42" s="270">
        <v>2738</v>
      </c>
      <c r="AY42" s="270">
        <v>2483</v>
      </c>
      <c r="AZ42" s="269"/>
      <c r="BA42" s="270"/>
      <c r="BB42" s="270"/>
      <c r="BC42" s="270"/>
      <c r="BD42" s="271"/>
      <c r="BE42" s="270"/>
      <c r="BF42" s="270"/>
      <c r="BG42" s="270"/>
      <c r="BH42" s="270"/>
      <c r="BI42" s="270"/>
      <c r="BJ42" s="269"/>
      <c r="BK42" s="270"/>
      <c r="BL42" s="270"/>
      <c r="BM42" s="270"/>
      <c r="BN42" s="271"/>
      <c r="BO42" s="270"/>
      <c r="BP42" s="270"/>
      <c r="BQ42" s="270"/>
      <c r="BR42" s="270"/>
      <c r="BS42" s="270"/>
      <c r="BT42" s="269"/>
      <c r="BU42" s="270"/>
      <c r="BV42" s="270"/>
      <c r="BW42" s="270"/>
      <c r="BX42" s="271"/>
    </row>
    <row r="43" spans="1:76" x14ac:dyDescent="0.25">
      <c r="A43" s="252" t="s">
        <v>183</v>
      </c>
      <c r="B43" s="269">
        <v>63.49</v>
      </c>
      <c r="C43" s="270">
        <v>60.91</v>
      </c>
      <c r="D43" s="270">
        <v>59.47</v>
      </c>
      <c r="E43" s="270">
        <v>49.21</v>
      </c>
      <c r="F43" s="270">
        <v>56.81</v>
      </c>
      <c r="G43" s="269">
        <v>39.67</v>
      </c>
      <c r="H43" s="270">
        <v>31.49</v>
      </c>
      <c r="I43" s="270">
        <v>27.65</v>
      </c>
      <c r="J43" s="270">
        <v>37.54</v>
      </c>
      <c r="K43" s="271">
        <v>33.35</v>
      </c>
      <c r="L43" s="270">
        <v>119.49</v>
      </c>
      <c r="M43" s="270">
        <v>109.08</v>
      </c>
      <c r="N43" s="270">
        <v>102.54</v>
      </c>
      <c r="O43" s="270">
        <v>138.31</v>
      </c>
      <c r="P43" s="270">
        <v>95.48</v>
      </c>
      <c r="Q43" s="269">
        <v>71.64</v>
      </c>
      <c r="R43" s="270">
        <v>80.099999999999994</v>
      </c>
      <c r="S43" s="270">
        <v>77.849999999999994</v>
      </c>
      <c r="T43" s="270">
        <v>69.91</v>
      </c>
      <c r="U43" s="271">
        <v>82.2</v>
      </c>
      <c r="V43" s="270">
        <v>99.33</v>
      </c>
      <c r="W43" s="270">
        <v>94.16</v>
      </c>
      <c r="X43" s="270">
        <v>94.74</v>
      </c>
      <c r="Y43" s="270">
        <v>101.11</v>
      </c>
      <c r="Z43" s="270">
        <v>78.790000000000006</v>
      </c>
      <c r="AA43" s="269">
        <v>28.8</v>
      </c>
      <c r="AB43" s="270">
        <v>27.38</v>
      </c>
      <c r="AC43" s="270">
        <v>23</v>
      </c>
      <c r="AD43" s="270">
        <v>24.2</v>
      </c>
      <c r="AE43" s="270">
        <v>19.2</v>
      </c>
      <c r="AF43" s="275"/>
      <c r="AG43" s="276"/>
      <c r="AH43" s="276"/>
      <c r="AI43" s="276"/>
      <c r="AJ43" s="277"/>
      <c r="AK43" s="270">
        <v>2322.63</v>
      </c>
      <c r="AL43" s="270">
        <v>2259.06</v>
      </c>
      <c r="AM43" s="270">
        <v>2181.11</v>
      </c>
      <c r="AN43" s="270">
        <v>1928.74</v>
      </c>
      <c r="AO43" s="270">
        <v>2086.52</v>
      </c>
      <c r="AP43" s="269">
        <v>1024</v>
      </c>
      <c r="AQ43" s="270">
        <v>1651.47</v>
      </c>
      <c r="AR43" s="270">
        <v>1664.07</v>
      </c>
      <c r="AS43" s="270">
        <v>1578.31</v>
      </c>
      <c r="AT43" s="271">
        <v>1559.75</v>
      </c>
      <c r="AU43" s="270">
        <v>3155.57</v>
      </c>
      <c r="AV43" s="270">
        <v>1653.53</v>
      </c>
      <c r="AW43" s="270">
        <v>2294.56</v>
      </c>
      <c r="AX43" s="270">
        <v>2060.8000000000002</v>
      </c>
      <c r="AY43" s="270">
        <v>3039.63</v>
      </c>
      <c r="AZ43" s="269">
        <v>2155</v>
      </c>
      <c r="BA43" s="270">
        <v>1157.5999999999999</v>
      </c>
      <c r="BB43" s="270">
        <v>1398</v>
      </c>
      <c r="BC43" s="270">
        <v>1075</v>
      </c>
      <c r="BD43" s="271">
        <v>1469</v>
      </c>
      <c r="BE43" s="270"/>
      <c r="BF43" s="270"/>
      <c r="BG43" s="270"/>
      <c r="BH43" s="270"/>
      <c r="BI43" s="270"/>
      <c r="BJ43" s="269"/>
      <c r="BK43" s="270"/>
      <c r="BL43" s="270"/>
      <c r="BM43" s="270"/>
      <c r="BN43" s="271"/>
      <c r="BO43" s="270"/>
      <c r="BP43" s="270"/>
      <c r="BQ43" s="270"/>
      <c r="BR43" s="270"/>
      <c r="BS43" s="270"/>
      <c r="BT43" s="269"/>
      <c r="BU43" s="270"/>
      <c r="BV43" s="270"/>
      <c r="BW43" s="270"/>
      <c r="BX43" s="271"/>
    </row>
    <row r="44" spans="1:76" x14ac:dyDescent="0.25">
      <c r="A44" s="252" t="s">
        <v>184</v>
      </c>
      <c r="B44" s="269">
        <v>61.18</v>
      </c>
      <c r="C44" s="270">
        <v>60.62</v>
      </c>
      <c r="D44" s="270">
        <v>63.77</v>
      </c>
      <c r="E44" s="270">
        <v>59.5</v>
      </c>
      <c r="F44" s="270">
        <v>59.79</v>
      </c>
      <c r="G44" s="269">
        <v>37.93</v>
      </c>
      <c r="H44" s="270">
        <v>40.36</v>
      </c>
      <c r="I44" s="270">
        <v>37.18</v>
      </c>
      <c r="J44" s="270">
        <v>50.81</v>
      </c>
      <c r="K44" s="271">
        <v>45.55</v>
      </c>
      <c r="L44" s="270">
        <v>147.63999999999999</v>
      </c>
      <c r="M44" s="270">
        <v>152.76</v>
      </c>
      <c r="N44" s="270">
        <v>157.16</v>
      </c>
      <c r="O44" s="270">
        <v>200.9</v>
      </c>
      <c r="P44" s="270">
        <v>182.24</v>
      </c>
      <c r="Q44" s="269">
        <v>52</v>
      </c>
      <c r="R44" s="270">
        <v>86</v>
      </c>
      <c r="S44" s="270">
        <v>63.31</v>
      </c>
      <c r="T44" s="270">
        <v>88.67</v>
      </c>
      <c r="U44" s="271">
        <v>75.55</v>
      </c>
      <c r="V44" s="270">
        <v>76</v>
      </c>
      <c r="W44" s="270">
        <v>103</v>
      </c>
      <c r="X44" s="270">
        <v>84</v>
      </c>
      <c r="Y44" s="270">
        <v>78</v>
      </c>
      <c r="Z44" s="270">
        <v>77</v>
      </c>
      <c r="AA44" s="269">
        <v>15</v>
      </c>
      <c r="AB44" s="270">
        <v>18</v>
      </c>
      <c r="AC44" s="270">
        <v>17</v>
      </c>
      <c r="AD44" s="270">
        <v>18</v>
      </c>
      <c r="AE44" s="270">
        <v>12.8</v>
      </c>
      <c r="AF44" s="275">
        <v>76</v>
      </c>
      <c r="AG44" s="276">
        <v>59</v>
      </c>
      <c r="AH44" s="276">
        <v>76</v>
      </c>
      <c r="AI44" s="276">
        <v>95</v>
      </c>
      <c r="AJ44" s="277">
        <v>83</v>
      </c>
      <c r="AK44" s="270">
        <v>1455</v>
      </c>
      <c r="AL44" s="270">
        <v>1829</v>
      </c>
      <c r="AM44" s="270">
        <v>1652</v>
      </c>
      <c r="AN44" s="270">
        <v>1696</v>
      </c>
      <c r="AO44" s="270">
        <v>1796</v>
      </c>
      <c r="AP44" s="269">
        <v>1173.26</v>
      </c>
      <c r="AQ44" s="270">
        <v>1835.05</v>
      </c>
      <c r="AR44" s="270">
        <v>1775.62</v>
      </c>
      <c r="AS44" s="270">
        <v>2418.44</v>
      </c>
      <c r="AT44" s="271">
        <v>2021.42</v>
      </c>
      <c r="AU44" s="270"/>
      <c r="AV44" s="270"/>
      <c r="AW44" s="270"/>
      <c r="AX44" s="270"/>
      <c r="AY44" s="270"/>
      <c r="AZ44" s="269"/>
      <c r="BA44" s="270"/>
      <c r="BB44" s="270"/>
      <c r="BC44" s="270"/>
      <c r="BD44" s="271"/>
      <c r="BE44" s="270"/>
      <c r="BF44" s="270"/>
      <c r="BG44" s="270"/>
      <c r="BH44" s="270"/>
      <c r="BI44" s="270"/>
      <c r="BJ44" s="269"/>
      <c r="BK44" s="270"/>
      <c r="BL44" s="270"/>
      <c r="BM44" s="270"/>
      <c r="BN44" s="271"/>
      <c r="BO44" s="270"/>
      <c r="BP44" s="270"/>
      <c r="BQ44" s="270"/>
      <c r="BR44" s="270"/>
      <c r="BS44" s="270"/>
      <c r="BT44" s="269"/>
      <c r="BU44" s="270"/>
      <c r="BV44" s="270"/>
      <c r="BW44" s="270"/>
      <c r="BX44" s="271"/>
    </row>
    <row r="45" spans="1:76" x14ac:dyDescent="0.25">
      <c r="A45" s="252" t="s">
        <v>185</v>
      </c>
      <c r="B45" s="269">
        <v>53.39</v>
      </c>
      <c r="C45" s="270">
        <v>51.16</v>
      </c>
      <c r="D45" s="270">
        <v>50.52</v>
      </c>
      <c r="E45" s="270">
        <v>50.49</v>
      </c>
      <c r="F45" s="270">
        <v>36.159999999999997</v>
      </c>
      <c r="G45" s="269">
        <v>35.1</v>
      </c>
      <c r="H45" s="270">
        <v>37.549999999999997</v>
      </c>
      <c r="I45" s="270">
        <v>26.39</v>
      </c>
      <c r="J45" s="270">
        <v>38.409999999999997</v>
      </c>
      <c r="K45" s="271">
        <v>29.6</v>
      </c>
      <c r="L45" s="270">
        <v>120.02</v>
      </c>
      <c r="M45" s="270">
        <v>129.27000000000001</v>
      </c>
      <c r="N45" s="270">
        <v>98.53</v>
      </c>
      <c r="O45" s="270">
        <v>148.47</v>
      </c>
      <c r="P45" s="270">
        <v>95.61</v>
      </c>
      <c r="Q45" s="269">
        <v>72.489999999999995</v>
      </c>
      <c r="R45" s="270">
        <v>71.569999999999993</v>
      </c>
      <c r="S45" s="270">
        <v>60.02</v>
      </c>
      <c r="T45" s="270">
        <v>73.510000000000005</v>
      </c>
      <c r="U45" s="271">
        <v>50.4</v>
      </c>
      <c r="V45" s="270">
        <v>59.11</v>
      </c>
      <c r="W45" s="270">
        <v>63.66</v>
      </c>
      <c r="X45" s="270">
        <v>60.16</v>
      </c>
      <c r="Y45" s="270">
        <v>85.27</v>
      </c>
      <c r="Z45" s="270">
        <v>49</v>
      </c>
      <c r="AA45" s="269">
        <v>20.46</v>
      </c>
      <c r="AB45" s="270">
        <v>18.7</v>
      </c>
      <c r="AC45" s="270">
        <v>19.239999999999998</v>
      </c>
      <c r="AD45" s="270">
        <v>22</v>
      </c>
      <c r="AE45" s="270">
        <v>14.4</v>
      </c>
      <c r="AF45" s="275">
        <v>62</v>
      </c>
      <c r="AG45" s="276">
        <v>50</v>
      </c>
      <c r="AH45" s="276">
        <v>47</v>
      </c>
      <c r="AI45" s="276">
        <v>70</v>
      </c>
      <c r="AJ45" s="277">
        <v>43</v>
      </c>
      <c r="AK45" s="270">
        <v>2138.3000000000002</v>
      </c>
      <c r="AL45" s="270">
        <v>2206.17</v>
      </c>
      <c r="AM45" s="270">
        <v>1989.76</v>
      </c>
      <c r="AN45" s="270">
        <v>2241.46</v>
      </c>
      <c r="AO45" s="270">
        <v>1337.39</v>
      </c>
      <c r="AP45" s="269">
        <v>1118.51</v>
      </c>
      <c r="AQ45" s="270">
        <v>883.2</v>
      </c>
      <c r="AR45" s="270">
        <v>1540.24</v>
      </c>
      <c r="AS45" s="270">
        <v>2094.0500000000002</v>
      </c>
      <c r="AT45" s="271">
        <v>2158.5</v>
      </c>
      <c r="AU45" s="270">
        <v>2390</v>
      </c>
      <c r="AV45" s="270">
        <v>2433</v>
      </c>
      <c r="AW45" s="270">
        <v>2346.67</v>
      </c>
      <c r="AX45" s="270">
        <v>2779.76</v>
      </c>
      <c r="AY45" s="270">
        <v>1954.86</v>
      </c>
      <c r="AZ45" s="269">
        <v>1632</v>
      </c>
      <c r="BA45" s="270">
        <v>1508</v>
      </c>
      <c r="BB45" s="270">
        <v>1430</v>
      </c>
      <c r="BC45" s="270">
        <v>1726.66</v>
      </c>
      <c r="BD45" s="271">
        <v>945</v>
      </c>
      <c r="BE45" s="270">
        <v>1266</v>
      </c>
      <c r="BF45" s="270">
        <v>633</v>
      </c>
      <c r="BG45" s="270">
        <v>986</v>
      </c>
      <c r="BH45" s="270">
        <v>1089</v>
      </c>
      <c r="BI45" s="270">
        <v>629</v>
      </c>
      <c r="BJ45" s="269"/>
      <c r="BK45" s="270"/>
      <c r="BL45" s="270"/>
      <c r="BM45" s="270"/>
      <c r="BN45" s="271"/>
      <c r="BO45" s="270"/>
      <c r="BP45" s="270"/>
      <c r="BQ45" s="270"/>
      <c r="BR45" s="270"/>
      <c r="BS45" s="270"/>
      <c r="BT45" s="269"/>
      <c r="BU45" s="270"/>
      <c r="BV45" s="270"/>
      <c r="BW45" s="270"/>
      <c r="BX45" s="271"/>
    </row>
    <row r="46" spans="1:76" x14ac:dyDescent="0.25">
      <c r="A46" s="252" t="s">
        <v>186</v>
      </c>
      <c r="B46" s="269">
        <v>37.159999999999997</v>
      </c>
      <c r="C46" s="270">
        <v>42.47</v>
      </c>
      <c r="D46" s="270">
        <v>43.13</v>
      </c>
      <c r="E46" s="270">
        <v>30.83</v>
      </c>
      <c r="F46" s="270">
        <v>26.3</v>
      </c>
      <c r="G46" s="269">
        <v>28</v>
      </c>
      <c r="H46" s="270">
        <v>23</v>
      </c>
      <c r="I46" s="270">
        <v>26</v>
      </c>
      <c r="J46" s="270">
        <v>32</v>
      </c>
      <c r="K46" s="271">
        <v>35.97</v>
      </c>
      <c r="L46" s="270">
        <v>95.42</v>
      </c>
      <c r="M46" s="270">
        <v>83.99</v>
      </c>
      <c r="N46" s="270">
        <v>88.53</v>
      </c>
      <c r="O46" s="270">
        <v>96.57</v>
      </c>
      <c r="P46" s="270">
        <v>58.4</v>
      </c>
      <c r="Q46" s="269">
        <v>50</v>
      </c>
      <c r="R46" s="270">
        <v>64</v>
      </c>
      <c r="S46" s="270">
        <v>60</v>
      </c>
      <c r="T46" s="270">
        <v>40</v>
      </c>
      <c r="U46" s="271">
        <v>27.2</v>
      </c>
      <c r="V46" s="270">
        <v>69.83</v>
      </c>
      <c r="W46" s="270">
        <v>86.02</v>
      </c>
      <c r="X46" s="270">
        <v>104.32</v>
      </c>
      <c r="Y46" s="270">
        <v>35.200000000000003</v>
      </c>
      <c r="Z46" s="270">
        <v>35.200000000000003</v>
      </c>
      <c r="AA46" s="269">
        <v>14</v>
      </c>
      <c r="AB46" s="270">
        <v>15</v>
      </c>
      <c r="AC46" s="270">
        <v>20</v>
      </c>
      <c r="AD46" s="270">
        <v>20</v>
      </c>
      <c r="AE46" s="270">
        <v>11.2</v>
      </c>
      <c r="AF46" s="275">
        <v>55</v>
      </c>
      <c r="AG46" s="276">
        <v>36</v>
      </c>
      <c r="AH46" s="276">
        <v>46</v>
      </c>
      <c r="AI46" s="276">
        <v>48</v>
      </c>
      <c r="AJ46" s="277">
        <v>27</v>
      </c>
      <c r="AK46" s="270">
        <v>1848</v>
      </c>
      <c r="AL46" s="270">
        <v>1565</v>
      </c>
      <c r="AM46" s="270">
        <v>1666</v>
      </c>
      <c r="AN46" s="270">
        <v>1631</v>
      </c>
      <c r="AO46" s="270">
        <v>720</v>
      </c>
      <c r="AP46" s="269">
        <v>1145.01</v>
      </c>
      <c r="AQ46" s="270">
        <v>926.03</v>
      </c>
      <c r="AR46" s="270">
        <v>1968.61</v>
      </c>
      <c r="AS46" s="270">
        <v>1798.53</v>
      </c>
      <c r="AT46" s="271">
        <v>1810.93</v>
      </c>
      <c r="AU46" s="270">
        <v>1594</v>
      </c>
      <c r="AV46" s="270">
        <v>2576</v>
      </c>
      <c r="AW46" s="270">
        <v>2221</v>
      </c>
      <c r="AX46" s="270">
        <v>1298</v>
      </c>
      <c r="AY46" s="270">
        <v>1065.5999999999999</v>
      </c>
      <c r="AZ46" s="269"/>
      <c r="BA46" s="270"/>
      <c r="BB46" s="270"/>
      <c r="BC46" s="270"/>
      <c r="BD46" s="271"/>
      <c r="BE46" s="270"/>
      <c r="BF46" s="270"/>
      <c r="BG46" s="270"/>
      <c r="BH46" s="270"/>
      <c r="BI46" s="270"/>
      <c r="BJ46" s="269"/>
      <c r="BK46" s="270"/>
      <c r="BL46" s="270"/>
      <c r="BM46" s="270"/>
      <c r="BN46" s="271"/>
      <c r="BO46" s="270"/>
      <c r="BP46" s="270"/>
      <c r="BQ46" s="270"/>
      <c r="BR46" s="270"/>
      <c r="BS46" s="270"/>
      <c r="BT46" s="269"/>
      <c r="BU46" s="270"/>
      <c r="BV46" s="270"/>
      <c r="BW46" s="270"/>
      <c r="BX46" s="271"/>
    </row>
    <row r="47" spans="1:76" x14ac:dyDescent="0.25">
      <c r="A47" s="252" t="s">
        <v>187</v>
      </c>
      <c r="B47" s="269">
        <v>48.87</v>
      </c>
      <c r="C47" s="270">
        <v>49.62</v>
      </c>
      <c r="D47" s="270">
        <v>46.05</v>
      </c>
      <c r="E47" s="270">
        <v>25.93</v>
      </c>
      <c r="F47" s="270">
        <v>24.58</v>
      </c>
      <c r="G47" s="269">
        <v>29</v>
      </c>
      <c r="H47" s="270">
        <v>20</v>
      </c>
      <c r="I47" s="270">
        <v>24</v>
      </c>
      <c r="J47" s="270">
        <v>25</v>
      </c>
      <c r="K47" s="271">
        <v>17</v>
      </c>
      <c r="L47" s="270">
        <v>115.72</v>
      </c>
      <c r="M47" s="270">
        <v>93.6</v>
      </c>
      <c r="N47" s="270">
        <v>85.48</v>
      </c>
      <c r="O47" s="270">
        <v>99.36</v>
      </c>
      <c r="P47" s="270">
        <v>88.64</v>
      </c>
      <c r="Q47" s="269">
        <v>72.94</v>
      </c>
      <c r="R47" s="270">
        <v>50.68</v>
      </c>
      <c r="S47" s="270">
        <v>53.93</v>
      </c>
      <c r="T47" s="270">
        <v>38.69</v>
      </c>
      <c r="U47" s="271">
        <v>35.68</v>
      </c>
      <c r="V47" s="270">
        <v>82.7</v>
      </c>
      <c r="W47" s="270">
        <v>79.94</v>
      </c>
      <c r="X47" s="270">
        <v>74</v>
      </c>
      <c r="Y47" s="270">
        <v>47.93</v>
      </c>
      <c r="Z47" s="270">
        <v>31.2</v>
      </c>
      <c r="AA47" s="269">
        <v>27</v>
      </c>
      <c r="AB47" s="270">
        <v>28.58</v>
      </c>
      <c r="AC47" s="270">
        <v>23</v>
      </c>
      <c r="AD47" s="270">
        <v>22</v>
      </c>
      <c r="AE47" s="270">
        <v>11.2</v>
      </c>
      <c r="AF47" s="275">
        <v>58</v>
      </c>
      <c r="AG47" s="276">
        <v>37</v>
      </c>
      <c r="AH47" s="276">
        <v>43</v>
      </c>
      <c r="AI47" s="276">
        <v>46</v>
      </c>
      <c r="AJ47" s="277">
        <v>20.8</v>
      </c>
      <c r="AK47" s="270">
        <v>2298.35</v>
      </c>
      <c r="AL47" s="270">
        <v>2116.02</v>
      </c>
      <c r="AM47" s="270">
        <v>1827.07</v>
      </c>
      <c r="AN47" s="270">
        <v>1507.45</v>
      </c>
      <c r="AO47" s="270">
        <v>1090.5</v>
      </c>
      <c r="AP47" s="269">
        <v>1857.6</v>
      </c>
      <c r="AQ47" s="270">
        <v>1411.63</v>
      </c>
      <c r="AR47" s="270">
        <v>1531.82</v>
      </c>
      <c r="AS47" s="270">
        <v>1731.07</v>
      </c>
      <c r="AT47" s="271">
        <v>1069.5999999999999</v>
      </c>
      <c r="AU47" s="270">
        <v>2235.85</v>
      </c>
      <c r="AV47" s="270">
        <v>2511.1999999999998</v>
      </c>
      <c r="AW47" s="270">
        <v>2416.7399999999998</v>
      </c>
      <c r="AX47" s="270">
        <v>1379.2</v>
      </c>
      <c r="AY47" s="270">
        <v>1377.6</v>
      </c>
      <c r="AZ47" s="269">
        <v>1527</v>
      </c>
      <c r="BA47" s="270">
        <v>1556</v>
      </c>
      <c r="BB47" s="270">
        <v>1473</v>
      </c>
      <c r="BC47" s="270">
        <v>1174.72</v>
      </c>
      <c r="BD47" s="271">
        <v>828</v>
      </c>
      <c r="BE47" s="270">
        <v>1188</v>
      </c>
      <c r="BF47" s="270">
        <v>580</v>
      </c>
      <c r="BG47" s="270">
        <v>958</v>
      </c>
      <c r="BH47" s="270">
        <v>941</v>
      </c>
      <c r="BI47" s="270">
        <v>668.8</v>
      </c>
      <c r="BJ47" s="269">
        <v>1018</v>
      </c>
      <c r="BK47" s="270">
        <v>827</v>
      </c>
      <c r="BL47" s="270">
        <v>733</v>
      </c>
      <c r="BM47" s="270">
        <v>487.2</v>
      </c>
      <c r="BN47" s="271">
        <v>487.2</v>
      </c>
      <c r="BO47" s="270">
        <v>2094</v>
      </c>
      <c r="BP47" s="270">
        <v>1297</v>
      </c>
      <c r="BQ47" s="270">
        <v>867.2</v>
      </c>
      <c r="BR47" s="270">
        <v>873</v>
      </c>
      <c r="BS47" s="270">
        <v>867.2</v>
      </c>
      <c r="BT47" s="269">
        <v>1974</v>
      </c>
      <c r="BU47" s="270">
        <v>1827</v>
      </c>
      <c r="BV47" s="270">
        <v>1798</v>
      </c>
      <c r="BW47" s="270">
        <v>867.2</v>
      </c>
      <c r="BX47" s="271">
        <v>867.2</v>
      </c>
    </row>
    <row r="48" spans="1:76" x14ac:dyDescent="0.25">
      <c r="A48" s="252" t="s">
        <v>188</v>
      </c>
      <c r="B48" s="269">
        <v>48.98</v>
      </c>
      <c r="C48" s="270">
        <v>48.34</v>
      </c>
      <c r="D48" s="270">
        <v>50.2</v>
      </c>
      <c r="E48" s="270">
        <v>39.81</v>
      </c>
      <c r="F48" s="270">
        <v>25.42</v>
      </c>
      <c r="G48" s="269">
        <v>29</v>
      </c>
      <c r="H48" s="270">
        <v>24.69</v>
      </c>
      <c r="I48" s="270">
        <v>25.47</v>
      </c>
      <c r="J48" s="270">
        <v>25.44</v>
      </c>
      <c r="K48" s="271">
        <v>14.68</v>
      </c>
      <c r="L48" s="270">
        <v>115.85</v>
      </c>
      <c r="M48" s="270">
        <v>98.41</v>
      </c>
      <c r="N48" s="270">
        <v>88.61</v>
      </c>
      <c r="O48" s="270">
        <v>100.79</v>
      </c>
      <c r="P48" s="270">
        <v>61.68</v>
      </c>
      <c r="Q48" s="269">
        <v>51.6</v>
      </c>
      <c r="R48" s="270">
        <v>61.73</v>
      </c>
      <c r="S48" s="270">
        <v>52.16</v>
      </c>
      <c r="T48" s="270">
        <v>55.58</v>
      </c>
      <c r="U48" s="271">
        <v>36.799999999999997</v>
      </c>
      <c r="V48" s="270">
        <v>71.56</v>
      </c>
      <c r="W48" s="270">
        <v>73.31</v>
      </c>
      <c r="X48" s="270">
        <v>86.97</v>
      </c>
      <c r="Y48" s="270">
        <v>69.510000000000005</v>
      </c>
      <c r="Z48" s="270">
        <v>41.6</v>
      </c>
      <c r="AA48" s="269">
        <v>24.2</v>
      </c>
      <c r="AB48" s="270">
        <v>23</v>
      </c>
      <c r="AC48" s="270">
        <v>26.08</v>
      </c>
      <c r="AD48" s="270">
        <v>22.19</v>
      </c>
      <c r="AE48" s="270">
        <v>11.2</v>
      </c>
      <c r="AF48" s="275">
        <v>62</v>
      </c>
      <c r="AG48" s="276">
        <v>38</v>
      </c>
      <c r="AH48" s="276">
        <v>43</v>
      </c>
      <c r="AI48" s="276">
        <v>47</v>
      </c>
      <c r="AJ48" s="277">
        <v>21</v>
      </c>
      <c r="AK48" s="270">
        <v>2103.54</v>
      </c>
      <c r="AL48" s="270">
        <v>2189.56</v>
      </c>
      <c r="AM48" s="270">
        <v>2124.0700000000002</v>
      </c>
      <c r="AN48" s="270">
        <v>1963.74</v>
      </c>
      <c r="AO48" s="270">
        <v>1174.52</v>
      </c>
      <c r="AP48" s="269">
        <v>1754.81</v>
      </c>
      <c r="AQ48" s="270">
        <v>1416.66</v>
      </c>
      <c r="AR48" s="270">
        <v>1582.89</v>
      </c>
      <c r="AS48" s="270">
        <v>1786.37</v>
      </c>
      <c r="AT48" s="271">
        <v>1134.74</v>
      </c>
      <c r="AU48" s="270">
        <v>2430</v>
      </c>
      <c r="AV48" s="270">
        <v>2220.98</v>
      </c>
      <c r="AW48" s="270">
        <v>2976.24</v>
      </c>
      <c r="AX48" s="270">
        <v>2066.06</v>
      </c>
      <c r="AY48" s="270">
        <v>980</v>
      </c>
      <c r="AZ48" s="269">
        <v>1660</v>
      </c>
      <c r="BA48" s="270">
        <v>1376</v>
      </c>
      <c r="BB48" s="270">
        <v>1653.09</v>
      </c>
      <c r="BC48" s="270">
        <v>1005.07</v>
      </c>
      <c r="BD48" s="271">
        <v>795.64</v>
      </c>
      <c r="BE48" s="270">
        <v>1505.88</v>
      </c>
      <c r="BF48" s="270">
        <v>648</v>
      </c>
      <c r="BG48" s="270">
        <v>834</v>
      </c>
      <c r="BH48" s="270">
        <v>953.32</v>
      </c>
      <c r="BI48" s="270">
        <v>680.8</v>
      </c>
      <c r="BJ48" s="269">
        <v>930</v>
      </c>
      <c r="BK48" s="270">
        <v>860</v>
      </c>
      <c r="BL48" s="270">
        <v>861</v>
      </c>
      <c r="BM48" s="270">
        <v>615</v>
      </c>
      <c r="BN48" s="271">
        <v>464</v>
      </c>
      <c r="BO48" s="270">
        <v>2276</v>
      </c>
      <c r="BP48" s="270">
        <v>1147</v>
      </c>
      <c r="BQ48" s="270">
        <v>969</v>
      </c>
      <c r="BR48" s="270">
        <v>1837</v>
      </c>
      <c r="BS48" s="270">
        <v>748.8</v>
      </c>
      <c r="BT48" s="269">
        <v>2146</v>
      </c>
      <c r="BU48" s="270">
        <v>1616</v>
      </c>
      <c r="BV48" s="270">
        <v>2215</v>
      </c>
      <c r="BW48" s="270">
        <v>1791</v>
      </c>
      <c r="BX48" s="271">
        <v>748.8</v>
      </c>
    </row>
    <row r="49" spans="1:76" x14ac:dyDescent="0.25">
      <c r="A49" s="252" t="s">
        <v>189</v>
      </c>
      <c r="B49" s="269">
        <v>69.069999999999993</v>
      </c>
      <c r="C49" s="270">
        <v>68.25</v>
      </c>
      <c r="D49" s="270">
        <v>63.36</v>
      </c>
      <c r="E49" s="270">
        <v>65.38</v>
      </c>
      <c r="F49" s="270">
        <v>69.22</v>
      </c>
      <c r="G49" s="269">
        <v>37.65</v>
      </c>
      <c r="H49" s="270">
        <v>37.36</v>
      </c>
      <c r="I49" s="270">
        <v>38.270000000000003</v>
      </c>
      <c r="J49" s="270">
        <v>48.37</v>
      </c>
      <c r="K49" s="271">
        <v>37.950000000000003</v>
      </c>
      <c r="L49" s="270">
        <v>139.5</v>
      </c>
      <c r="M49" s="270">
        <v>146.13999999999999</v>
      </c>
      <c r="N49" s="270">
        <v>162.33000000000001</v>
      </c>
      <c r="O49" s="270">
        <v>191</v>
      </c>
      <c r="P49" s="270">
        <v>173.92</v>
      </c>
      <c r="Q49" s="269">
        <v>84.94</v>
      </c>
      <c r="R49" s="270">
        <v>88.74</v>
      </c>
      <c r="S49" s="270">
        <v>86.4</v>
      </c>
      <c r="T49" s="270">
        <v>91.51</v>
      </c>
      <c r="U49" s="271">
        <v>95.14</v>
      </c>
      <c r="V49" s="270">
        <v>85</v>
      </c>
      <c r="W49" s="270">
        <v>89</v>
      </c>
      <c r="X49" s="270">
        <v>93</v>
      </c>
      <c r="Y49" s="270">
        <v>97</v>
      </c>
      <c r="Z49" s="270">
        <v>91</v>
      </c>
      <c r="AA49" s="269">
        <v>16</v>
      </c>
      <c r="AB49" s="270">
        <v>18</v>
      </c>
      <c r="AC49" s="270">
        <v>25</v>
      </c>
      <c r="AD49" s="270">
        <v>18</v>
      </c>
      <c r="AE49" s="270">
        <v>16</v>
      </c>
      <c r="AF49" s="275"/>
      <c r="AG49" s="276"/>
      <c r="AH49" s="276"/>
      <c r="AI49" s="276"/>
      <c r="AJ49" s="277"/>
      <c r="AK49" s="270">
        <v>1713</v>
      </c>
      <c r="AL49" s="270">
        <v>2033</v>
      </c>
      <c r="AM49" s="270">
        <v>1441</v>
      </c>
      <c r="AN49" s="270">
        <v>1428</v>
      </c>
      <c r="AO49" s="270">
        <v>1901</v>
      </c>
      <c r="AP49" s="269">
        <v>2082.0300000000002</v>
      </c>
      <c r="AQ49" s="270">
        <v>1551.01</v>
      </c>
      <c r="AR49" s="270">
        <v>2067.04</v>
      </c>
      <c r="AS49" s="270">
        <v>1835.12</v>
      </c>
      <c r="AT49" s="271">
        <v>1897.77</v>
      </c>
      <c r="AU49" s="270">
        <v>1549</v>
      </c>
      <c r="AV49" s="270">
        <v>1816</v>
      </c>
      <c r="AW49" s="270">
        <v>2333</v>
      </c>
      <c r="AX49" s="270">
        <v>2018</v>
      </c>
      <c r="AY49" s="270">
        <v>2395</v>
      </c>
      <c r="AZ49" s="269"/>
      <c r="BA49" s="270"/>
      <c r="BB49" s="270"/>
      <c r="BC49" s="270"/>
      <c r="BD49" s="271"/>
      <c r="BE49" s="270"/>
      <c r="BF49" s="270"/>
      <c r="BG49" s="270"/>
      <c r="BH49" s="270"/>
      <c r="BI49" s="270"/>
      <c r="BJ49" s="269"/>
      <c r="BK49" s="270"/>
      <c r="BL49" s="270"/>
      <c r="BM49" s="270"/>
      <c r="BN49" s="271"/>
      <c r="BO49" s="270"/>
      <c r="BP49" s="270"/>
      <c r="BQ49" s="270"/>
      <c r="BR49" s="270"/>
      <c r="BS49" s="270"/>
      <c r="BT49" s="269"/>
      <c r="BU49" s="270"/>
      <c r="BV49" s="270"/>
      <c r="BW49" s="270"/>
      <c r="BX49" s="271"/>
    </row>
    <row r="50" spans="1:76" x14ac:dyDescent="0.25">
      <c r="A50" s="252" t="s">
        <v>190</v>
      </c>
      <c r="B50" s="269">
        <v>47.89</v>
      </c>
      <c r="C50" s="270">
        <v>56.66</v>
      </c>
      <c r="D50" s="270">
        <v>57.96</v>
      </c>
      <c r="E50" s="270">
        <v>59.84</v>
      </c>
      <c r="F50" s="270">
        <v>53.73</v>
      </c>
      <c r="G50" s="269">
        <v>31.27</v>
      </c>
      <c r="H50" s="270">
        <v>35.75</v>
      </c>
      <c r="I50" s="270">
        <v>33.92</v>
      </c>
      <c r="J50" s="270">
        <v>43.21</v>
      </c>
      <c r="K50" s="271">
        <v>38.17</v>
      </c>
      <c r="L50" s="270">
        <v>116.63</v>
      </c>
      <c r="M50" s="270">
        <v>142.11000000000001</v>
      </c>
      <c r="N50" s="270">
        <v>134.94</v>
      </c>
      <c r="O50" s="270">
        <v>181.12</v>
      </c>
      <c r="P50" s="270">
        <v>156.02000000000001</v>
      </c>
      <c r="Q50" s="269">
        <v>63.53</v>
      </c>
      <c r="R50" s="270">
        <v>70.45</v>
      </c>
      <c r="S50" s="270">
        <v>62.99</v>
      </c>
      <c r="T50" s="270">
        <v>71.98</v>
      </c>
      <c r="U50" s="271">
        <v>68.739999999999995</v>
      </c>
      <c r="V50" s="270">
        <v>61.33</v>
      </c>
      <c r="W50" s="270">
        <v>105.25</v>
      </c>
      <c r="X50" s="270">
        <v>102.76</v>
      </c>
      <c r="Y50" s="270">
        <v>104.26</v>
      </c>
      <c r="Z50" s="270">
        <v>76.63</v>
      </c>
      <c r="AA50" s="269">
        <v>16.62</v>
      </c>
      <c r="AB50" s="270">
        <v>17.760000000000002</v>
      </c>
      <c r="AC50" s="270">
        <v>19.010000000000002</v>
      </c>
      <c r="AD50" s="270">
        <v>17.59</v>
      </c>
      <c r="AE50" s="270">
        <v>12</v>
      </c>
      <c r="AF50" s="275">
        <v>59</v>
      </c>
      <c r="AG50" s="276">
        <v>55</v>
      </c>
      <c r="AH50" s="276">
        <v>71</v>
      </c>
      <c r="AI50" s="276">
        <v>85</v>
      </c>
      <c r="AJ50" s="277">
        <v>71</v>
      </c>
      <c r="AK50" s="270">
        <v>1616.07</v>
      </c>
      <c r="AL50" s="270">
        <v>1889.65</v>
      </c>
      <c r="AM50" s="270">
        <v>1913.53</v>
      </c>
      <c r="AN50" s="270">
        <v>2024.51</v>
      </c>
      <c r="AO50" s="270">
        <v>1959.82</v>
      </c>
      <c r="AP50" s="269">
        <v>1577.32</v>
      </c>
      <c r="AQ50" s="270">
        <v>1244.19</v>
      </c>
      <c r="AR50" s="270">
        <v>1508.38</v>
      </c>
      <c r="AS50" s="270">
        <v>1852.99</v>
      </c>
      <c r="AT50" s="271">
        <v>1993.32</v>
      </c>
      <c r="AU50" s="270">
        <v>2131.08</v>
      </c>
      <c r="AV50" s="270">
        <v>1770.42</v>
      </c>
      <c r="AW50" s="270">
        <v>2241.15</v>
      </c>
      <c r="AX50" s="270">
        <v>1947.37</v>
      </c>
      <c r="AY50" s="270">
        <v>1855.41</v>
      </c>
      <c r="AZ50" s="269">
        <v>1455</v>
      </c>
      <c r="BA50" s="270">
        <v>1097</v>
      </c>
      <c r="BB50" s="270">
        <v>1366</v>
      </c>
      <c r="BC50" s="270">
        <v>1142</v>
      </c>
      <c r="BD50" s="271">
        <v>1083.2</v>
      </c>
      <c r="BE50" s="270"/>
      <c r="BF50" s="270"/>
      <c r="BG50" s="270"/>
      <c r="BH50" s="270"/>
      <c r="BI50" s="270"/>
      <c r="BJ50" s="269"/>
      <c r="BK50" s="270"/>
      <c r="BL50" s="270"/>
      <c r="BM50" s="270"/>
      <c r="BN50" s="271"/>
      <c r="BO50" s="270">
        <v>1996</v>
      </c>
      <c r="BP50" s="270">
        <v>998.4</v>
      </c>
      <c r="BQ50" s="270">
        <v>998.4</v>
      </c>
      <c r="BR50" s="270">
        <v>1731</v>
      </c>
      <c r="BS50" s="270">
        <v>1360.8</v>
      </c>
      <c r="BT50" s="269"/>
      <c r="BU50" s="270"/>
      <c r="BV50" s="270"/>
      <c r="BW50" s="270"/>
      <c r="BX50" s="271"/>
    </row>
    <row r="51" spans="1:76" x14ac:dyDescent="0.25">
      <c r="A51" s="252" t="s">
        <v>191</v>
      </c>
      <c r="B51" s="269">
        <v>66.7</v>
      </c>
      <c r="C51" s="270">
        <v>63.43</v>
      </c>
      <c r="D51" s="270">
        <v>60.24</v>
      </c>
      <c r="E51" s="270">
        <v>49.95</v>
      </c>
      <c r="F51" s="270">
        <v>63.58</v>
      </c>
      <c r="G51" s="269">
        <v>38.520000000000003</v>
      </c>
      <c r="H51" s="270">
        <v>34.65</v>
      </c>
      <c r="I51" s="270">
        <v>31.32</v>
      </c>
      <c r="J51" s="270">
        <v>37.380000000000003</v>
      </c>
      <c r="K51" s="271">
        <v>34.619999999999997</v>
      </c>
      <c r="L51" s="270">
        <v>68</v>
      </c>
      <c r="M51" s="270">
        <v>125.22</v>
      </c>
      <c r="N51" s="270">
        <v>123.77</v>
      </c>
      <c r="O51" s="270">
        <v>144.33000000000001</v>
      </c>
      <c r="P51" s="270">
        <v>121.08</v>
      </c>
      <c r="Q51" s="269">
        <v>79</v>
      </c>
      <c r="R51" s="270">
        <v>77.8</v>
      </c>
      <c r="S51" s="270">
        <v>68.95</v>
      </c>
      <c r="T51" s="270">
        <v>60.43</v>
      </c>
      <c r="U51" s="271">
        <v>71.739999999999995</v>
      </c>
      <c r="V51" s="270">
        <v>82</v>
      </c>
      <c r="W51" s="270">
        <v>117.01</v>
      </c>
      <c r="X51" s="270">
        <v>99</v>
      </c>
      <c r="Y51" s="270">
        <v>97</v>
      </c>
      <c r="Z51" s="270">
        <v>86</v>
      </c>
      <c r="AA51" s="269">
        <v>27</v>
      </c>
      <c r="AB51" s="270">
        <v>28.51</v>
      </c>
      <c r="AC51" s="270">
        <v>23.05</v>
      </c>
      <c r="AD51" s="270">
        <v>22.1</v>
      </c>
      <c r="AE51" s="270">
        <v>30</v>
      </c>
      <c r="AF51" s="275"/>
      <c r="AG51" s="276"/>
      <c r="AH51" s="276"/>
      <c r="AI51" s="276"/>
      <c r="AJ51" s="277"/>
      <c r="AK51" s="270">
        <v>2327.56</v>
      </c>
      <c r="AL51" s="270">
        <v>2235.2399999999998</v>
      </c>
      <c r="AM51" s="270">
        <v>2124.71</v>
      </c>
      <c r="AN51" s="270">
        <v>1864.67</v>
      </c>
      <c r="AO51" s="270">
        <v>2202.2600000000002</v>
      </c>
      <c r="AP51" s="269">
        <v>1531.14</v>
      </c>
      <c r="AQ51" s="270">
        <v>937.28</v>
      </c>
      <c r="AR51" s="270">
        <v>1867</v>
      </c>
      <c r="AS51" s="270">
        <v>1526.6</v>
      </c>
      <c r="AT51" s="271">
        <v>1160.68</v>
      </c>
      <c r="AU51" s="270">
        <v>2867</v>
      </c>
      <c r="AV51" s="270">
        <v>1905</v>
      </c>
      <c r="AW51" s="270">
        <v>1955.04</v>
      </c>
      <c r="AX51" s="270">
        <v>1950.4</v>
      </c>
      <c r="AY51" s="270">
        <v>2727.53</v>
      </c>
      <c r="AZ51" s="269">
        <v>1958</v>
      </c>
      <c r="BA51" s="270">
        <v>1181</v>
      </c>
      <c r="BB51" s="270">
        <v>1191</v>
      </c>
      <c r="BC51" s="270">
        <v>1000</v>
      </c>
      <c r="BD51" s="271">
        <v>1318</v>
      </c>
      <c r="BE51" s="270"/>
      <c r="BF51" s="270"/>
      <c r="BG51" s="270"/>
      <c r="BH51" s="270"/>
      <c r="BI51" s="270"/>
      <c r="BJ51" s="269">
        <v>992</v>
      </c>
      <c r="BK51" s="270">
        <v>847</v>
      </c>
      <c r="BL51" s="270">
        <v>836</v>
      </c>
      <c r="BM51" s="270">
        <v>638.4</v>
      </c>
      <c r="BN51" s="271">
        <v>775.2</v>
      </c>
      <c r="BO51" s="270"/>
      <c r="BP51" s="270"/>
      <c r="BQ51" s="270"/>
      <c r="BR51" s="270"/>
      <c r="BS51" s="270"/>
      <c r="BT51" s="269"/>
      <c r="BU51" s="270"/>
      <c r="BV51" s="270"/>
      <c r="BW51" s="270"/>
      <c r="BX51" s="271"/>
    </row>
    <row r="52" spans="1:76" x14ac:dyDescent="0.25">
      <c r="A52" s="252" t="s">
        <v>192</v>
      </c>
      <c r="B52" s="269">
        <v>72.87</v>
      </c>
      <c r="C52" s="270">
        <v>71.73</v>
      </c>
      <c r="D52" s="270">
        <v>75.680000000000007</v>
      </c>
      <c r="E52" s="270">
        <v>68.36</v>
      </c>
      <c r="F52" s="270">
        <v>75.19</v>
      </c>
      <c r="G52" s="269">
        <v>36.99</v>
      </c>
      <c r="H52" s="270">
        <v>40.380000000000003</v>
      </c>
      <c r="I52" s="270">
        <v>43.35</v>
      </c>
      <c r="J52" s="270">
        <v>47.74</v>
      </c>
      <c r="K52" s="271">
        <v>38.869999999999997</v>
      </c>
      <c r="L52" s="270">
        <v>145.87</v>
      </c>
      <c r="M52" s="270">
        <v>145.57</v>
      </c>
      <c r="N52" s="270">
        <v>173.21</v>
      </c>
      <c r="O52" s="270">
        <v>176.94</v>
      </c>
      <c r="P52" s="270">
        <v>173.73</v>
      </c>
      <c r="Q52" s="269">
        <v>78.97</v>
      </c>
      <c r="R52" s="270">
        <v>67.22</v>
      </c>
      <c r="S52" s="270">
        <v>94.33</v>
      </c>
      <c r="T52" s="270">
        <v>80.959999999999994</v>
      </c>
      <c r="U52" s="271">
        <v>102.37</v>
      </c>
      <c r="V52" s="270">
        <v>80</v>
      </c>
      <c r="W52" s="270">
        <v>85.41</v>
      </c>
      <c r="X52" s="270">
        <v>108.06</v>
      </c>
      <c r="Y52" s="270">
        <v>108.26</v>
      </c>
      <c r="Z52" s="270">
        <v>110.95</v>
      </c>
      <c r="AA52" s="269">
        <v>16</v>
      </c>
      <c r="AB52" s="270">
        <v>18</v>
      </c>
      <c r="AC52" s="270">
        <v>24</v>
      </c>
      <c r="AD52" s="270">
        <v>18</v>
      </c>
      <c r="AE52" s="270">
        <v>21</v>
      </c>
      <c r="AF52" s="272"/>
      <c r="AG52" s="273"/>
      <c r="AH52" s="273"/>
      <c r="AI52" s="273"/>
      <c r="AJ52" s="274"/>
      <c r="AK52" s="270">
        <v>1720</v>
      </c>
      <c r="AL52" s="270">
        <v>1631</v>
      </c>
      <c r="AM52" s="270">
        <v>1369</v>
      </c>
      <c r="AN52" s="270">
        <v>1578</v>
      </c>
      <c r="AO52" s="270">
        <v>1795</v>
      </c>
      <c r="AP52" s="269">
        <v>2080.36</v>
      </c>
      <c r="AQ52" s="270">
        <v>1916.19</v>
      </c>
      <c r="AR52" s="270">
        <v>2391.4299999999998</v>
      </c>
      <c r="AS52" s="270">
        <v>1694.32</v>
      </c>
      <c r="AT52" s="271">
        <v>2444.25</v>
      </c>
      <c r="AU52" s="270"/>
      <c r="AV52" s="270"/>
      <c r="AW52" s="270"/>
      <c r="AX52" s="270"/>
      <c r="AY52" s="270"/>
      <c r="AZ52" s="269"/>
      <c r="BA52" s="270"/>
      <c r="BB52" s="270"/>
      <c r="BC52" s="270"/>
      <c r="BD52" s="271"/>
      <c r="BE52" s="270"/>
      <c r="BF52" s="270"/>
      <c r="BG52" s="270"/>
      <c r="BH52" s="270"/>
      <c r="BI52" s="270"/>
      <c r="BJ52" s="269"/>
      <c r="BK52" s="270"/>
      <c r="BL52" s="270"/>
      <c r="BM52" s="270"/>
      <c r="BN52" s="271"/>
      <c r="BO52" s="270"/>
      <c r="BP52" s="270"/>
      <c r="BQ52" s="270"/>
      <c r="BR52" s="270"/>
      <c r="BS52" s="270"/>
      <c r="BT52" s="269"/>
      <c r="BU52" s="270"/>
      <c r="BV52" s="270"/>
      <c r="BW52" s="270"/>
      <c r="BX52" s="271"/>
    </row>
    <row r="53" spans="1:76" x14ac:dyDescent="0.25">
      <c r="A53" s="252" t="s">
        <v>193</v>
      </c>
      <c r="B53" s="269">
        <v>67.48</v>
      </c>
      <c r="C53" s="270">
        <v>64.12</v>
      </c>
      <c r="D53" s="270">
        <v>60.49</v>
      </c>
      <c r="E53" s="270">
        <v>46.72</v>
      </c>
      <c r="F53" s="270">
        <v>68.14</v>
      </c>
      <c r="G53" s="269">
        <v>35.74</v>
      </c>
      <c r="H53" s="270">
        <v>33.49</v>
      </c>
      <c r="I53" s="270">
        <v>35.200000000000003</v>
      </c>
      <c r="J53" s="270">
        <v>37</v>
      </c>
      <c r="K53" s="271">
        <v>33.799999999999997</v>
      </c>
      <c r="L53" s="270">
        <v>141.46</v>
      </c>
      <c r="M53" s="270">
        <v>150.62</v>
      </c>
      <c r="N53" s="270">
        <v>147.03</v>
      </c>
      <c r="O53" s="270">
        <v>144.74</v>
      </c>
      <c r="P53" s="270">
        <v>149.09</v>
      </c>
      <c r="Q53" s="269">
        <v>81.06</v>
      </c>
      <c r="R53" s="270">
        <v>76.150000000000006</v>
      </c>
      <c r="S53" s="270">
        <v>70.510000000000005</v>
      </c>
      <c r="T53" s="270">
        <v>52.91</v>
      </c>
      <c r="U53" s="271">
        <v>80.3</v>
      </c>
      <c r="V53" s="270">
        <v>64.930000000000007</v>
      </c>
      <c r="W53" s="270">
        <v>119.49</v>
      </c>
      <c r="X53" s="270">
        <v>113</v>
      </c>
      <c r="Y53" s="270">
        <v>109.83</v>
      </c>
      <c r="Z53" s="270">
        <v>135.13</v>
      </c>
      <c r="AA53" s="269">
        <v>18.399999999999999</v>
      </c>
      <c r="AB53" s="270">
        <v>18.399999999999999</v>
      </c>
      <c r="AC53" s="270">
        <v>21.38</v>
      </c>
      <c r="AD53" s="270">
        <v>19</v>
      </c>
      <c r="AE53" s="270">
        <v>30</v>
      </c>
      <c r="AF53" s="275">
        <v>73</v>
      </c>
      <c r="AG53" s="276">
        <v>58</v>
      </c>
      <c r="AH53" s="276">
        <v>53</v>
      </c>
      <c r="AI53" s="276">
        <v>67</v>
      </c>
      <c r="AJ53" s="277">
        <v>67</v>
      </c>
      <c r="AK53" s="270">
        <v>2097.2399999999998</v>
      </c>
      <c r="AL53" s="270">
        <v>2266.65</v>
      </c>
      <c r="AM53" s="270">
        <v>1996.35</v>
      </c>
      <c r="AN53" s="270">
        <v>1785.28</v>
      </c>
      <c r="AO53" s="270">
        <v>2111.62</v>
      </c>
      <c r="AP53" s="269">
        <v>2120</v>
      </c>
      <c r="AQ53" s="270">
        <v>1606.05</v>
      </c>
      <c r="AR53" s="270">
        <v>1305.94</v>
      </c>
      <c r="AS53" s="270">
        <v>1080.8499999999999</v>
      </c>
      <c r="AT53" s="271">
        <v>1999.76</v>
      </c>
      <c r="AU53" s="270">
        <v>1549</v>
      </c>
      <c r="AV53" s="270">
        <v>1816</v>
      </c>
      <c r="AW53" s="270">
        <v>2330</v>
      </c>
      <c r="AX53" s="270">
        <v>1982.41</v>
      </c>
      <c r="AY53" s="270">
        <v>1335.2</v>
      </c>
      <c r="AZ53" s="269">
        <v>1100.8</v>
      </c>
      <c r="BA53" s="270">
        <v>1157.5999999999999</v>
      </c>
      <c r="BB53" s="270">
        <v>1420</v>
      </c>
      <c r="BC53" s="270">
        <v>1163</v>
      </c>
      <c r="BD53" s="271">
        <v>930.4</v>
      </c>
      <c r="BE53" s="270"/>
      <c r="BF53" s="270"/>
      <c r="BG53" s="270"/>
      <c r="BH53" s="270"/>
      <c r="BI53" s="270"/>
      <c r="BJ53" s="269"/>
      <c r="BK53" s="270"/>
      <c r="BL53" s="270"/>
      <c r="BM53" s="270"/>
      <c r="BN53" s="271"/>
      <c r="BO53" s="270"/>
      <c r="BP53" s="270"/>
      <c r="BQ53" s="270"/>
      <c r="BR53" s="270"/>
      <c r="BS53" s="270"/>
      <c r="BT53" s="269"/>
      <c r="BU53" s="270"/>
      <c r="BV53" s="270"/>
      <c r="BW53" s="270"/>
      <c r="BX53" s="271"/>
    </row>
    <row r="54" spans="1:76" x14ac:dyDescent="0.25">
      <c r="A54" s="252" t="s">
        <v>194</v>
      </c>
      <c r="B54" s="269">
        <v>54.62</v>
      </c>
      <c r="C54" s="270">
        <v>50.06</v>
      </c>
      <c r="D54" s="270">
        <v>49.12</v>
      </c>
      <c r="E54" s="270">
        <v>53.66</v>
      </c>
      <c r="F54" s="270">
        <v>39.9</v>
      </c>
      <c r="G54" s="269">
        <v>40.82</v>
      </c>
      <c r="H54" s="270">
        <v>40.18</v>
      </c>
      <c r="I54" s="270">
        <v>33.47</v>
      </c>
      <c r="J54" s="270">
        <v>37.67</v>
      </c>
      <c r="K54" s="271">
        <v>27</v>
      </c>
      <c r="L54" s="270">
        <v>120</v>
      </c>
      <c r="M54" s="270">
        <v>124.15</v>
      </c>
      <c r="N54" s="270">
        <v>113.39</v>
      </c>
      <c r="O54" s="270">
        <v>133.26</v>
      </c>
      <c r="P54" s="270">
        <v>81.459999999999994</v>
      </c>
      <c r="Q54" s="269">
        <v>73.819999999999993</v>
      </c>
      <c r="R54" s="270">
        <v>75.989999999999995</v>
      </c>
      <c r="S54" s="270">
        <v>70.77</v>
      </c>
      <c r="T54" s="270">
        <v>78.510000000000005</v>
      </c>
      <c r="U54" s="271">
        <v>60.65</v>
      </c>
      <c r="V54" s="270">
        <v>59.77</v>
      </c>
      <c r="W54" s="270">
        <v>82.39</v>
      </c>
      <c r="X54" s="270">
        <v>88.48</v>
      </c>
      <c r="Y54" s="270">
        <v>79.56</v>
      </c>
      <c r="Z54" s="270">
        <v>49.6</v>
      </c>
      <c r="AA54" s="269">
        <v>24.93</v>
      </c>
      <c r="AB54" s="270">
        <v>23</v>
      </c>
      <c r="AC54" s="270">
        <v>24</v>
      </c>
      <c r="AD54" s="270">
        <v>24.6</v>
      </c>
      <c r="AE54" s="270">
        <v>17.600000000000001</v>
      </c>
      <c r="AF54" s="275"/>
      <c r="AG54" s="276"/>
      <c r="AH54" s="276"/>
      <c r="AI54" s="276"/>
      <c r="AJ54" s="277"/>
      <c r="AK54" s="270">
        <v>2104.4899999999998</v>
      </c>
      <c r="AL54" s="270">
        <v>2129.8200000000002</v>
      </c>
      <c r="AM54" s="270">
        <v>2038.55</v>
      </c>
      <c r="AN54" s="270">
        <v>2122.61</v>
      </c>
      <c r="AO54" s="270">
        <v>1588.79</v>
      </c>
      <c r="AP54" s="269">
        <v>1250.73</v>
      </c>
      <c r="AQ54" s="270">
        <v>1610.15</v>
      </c>
      <c r="AR54" s="270">
        <v>1411.15</v>
      </c>
      <c r="AS54" s="270">
        <v>2164.64</v>
      </c>
      <c r="AT54" s="271">
        <v>1883.46</v>
      </c>
      <c r="AU54" s="270">
        <v>2113.98</v>
      </c>
      <c r="AV54" s="270">
        <v>2840.3</v>
      </c>
      <c r="AW54" s="270">
        <v>2623.49</v>
      </c>
      <c r="AX54" s="270">
        <v>2447.9499999999998</v>
      </c>
      <c r="AY54" s="270">
        <v>1828</v>
      </c>
      <c r="AZ54" s="269">
        <v>1444</v>
      </c>
      <c r="BA54" s="270">
        <v>1216.8</v>
      </c>
      <c r="BB54" s="270">
        <v>1305.82</v>
      </c>
      <c r="BC54" s="270">
        <v>1216.22</v>
      </c>
      <c r="BD54" s="271">
        <v>1173.95</v>
      </c>
      <c r="BE54" s="270">
        <v>1098</v>
      </c>
      <c r="BF54" s="270">
        <v>701</v>
      </c>
      <c r="BG54" s="270">
        <v>1096</v>
      </c>
      <c r="BH54" s="270">
        <v>1016</v>
      </c>
      <c r="BI54" s="270">
        <v>683</v>
      </c>
      <c r="BJ54" s="269">
        <v>910</v>
      </c>
      <c r="BK54" s="270">
        <v>821</v>
      </c>
      <c r="BL54" s="270">
        <v>813</v>
      </c>
      <c r="BM54" s="270">
        <v>660</v>
      </c>
      <c r="BN54" s="271">
        <v>596</v>
      </c>
      <c r="BO54" s="270">
        <v>1980</v>
      </c>
      <c r="BP54" s="270">
        <v>1467</v>
      </c>
      <c r="BQ54" s="270">
        <v>1092</v>
      </c>
      <c r="BR54" s="270">
        <v>2176</v>
      </c>
      <c r="BS54" s="270">
        <v>1224</v>
      </c>
      <c r="BT54" s="269">
        <v>1867</v>
      </c>
      <c r="BU54" s="270">
        <v>2067</v>
      </c>
      <c r="BV54" s="270">
        <v>1952</v>
      </c>
      <c r="BW54" s="270">
        <v>2122</v>
      </c>
      <c r="BX54" s="271">
        <v>1121</v>
      </c>
    </row>
    <row r="55" spans="1:76" x14ac:dyDescent="0.25">
      <c r="A55" s="252" t="s">
        <v>195</v>
      </c>
      <c r="B55" s="269">
        <v>64.75</v>
      </c>
      <c r="C55" s="270">
        <v>60.55</v>
      </c>
      <c r="D55" s="270">
        <v>59.11</v>
      </c>
      <c r="E55" s="270">
        <v>59.41</v>
      </c>
      <c r="F55" s="270">
        <v>54.77</v>
      </c>
      <c r="G55" s="269">
        <v>38.19</v>
      </c>
      <c r="H55" s="270">
        <v>34.33</v>
      </c>
      <c r="I55" s="270">
        <v>28.54</v>
      </c>
      <c r="J55" s="270">
        <v>44.26</v>
      </c>
      <c r="K55" s="271">
        <v>37.869999999999997</v>
      </c>
      <c r="L55" s="270">
        <v>140.5</v>
      </c>
      <c r="M55" s="270">
        <v>134.72999999999999</v>
      </c>
      <c r="N55" s="270">
        <v>111.98</v>
      </c>
      <c r="O55" s="270">
        <v>168.24</v>
      </c>
      <c r="P55" s="270">
        <v>152.91999999999999</v>
      </c>
      <c r="Q55" s="269">
        <v>78.569999999999993</v>
      </c>
      <c r="R55" s="270">
        <v>83.85</v>
      </c>
      <c r="S55" s="270">
        <v>73.819999999999993</v>
      </c>
      <c r="T55" s="270">
        <v>74.86</v>
      </c>
      <c r="U55" s="271">
        <v>76.77</v>
      </c>
      <c r="V55" s="270">
        <v>69.819999999999993</v>
      </c>
      <c r="W55" s="270">
        <v>86.74</v>
      </c>
      <c r="X55" s="270">
        <v>88.12</v>
      </c>
      <c r="Y55" s="270">
        <v>49.6</v>
      </c>
      <c r="Z55" s="270">
        <v>75.819999999999993</v>
      </c>
      <c r="AA55" s="269">
        <v>15.68</v>
      </c>
      <c r="AB55" s="270">
        <v>18.05</v>
      </c>
      <c r="AC55" s="270">
        <v>18.73</v>
      </c>
      <c r="AD55" s="270">
        <v>22.9</v>
      </c>
      <c r="AE55" s="270">
        <v>11.2</v>
      </c>
      <c r="AF55" s="275">
        <v>74</v>
      </c>
      <c r="AG55" s="276">
        <v>52</v>
      </c>
      <c r="AH55" s="276">
        <v>53</v>
      </c>
      <c r="AI55" s="276">
        <v>79</v>
      </c>
      <c r="AJ55" s="277">
        <v>69</v>
      </c>
      <c r="AK55" s="270">
        <v>1997.59</v>
      </c>
      <c r="AL55" s="270">
        <v>2101.09</v>
      </c>
      <c r="AM55" s="270">
        <v>1568.84</v>
      </c>
      <c r="AN55" s="270">
        <v>1912.88</v>
      </c>
      <c r="AO55" s="270">
        <v>1710.23</v>
      </c>
      <c r="AP55" s="269">
        <v>1733.85</v>
      </c>
      <c r="AQ55" s="270">
        <v>1762.68</v>
      </c>
      <c r="AR55" s="270">
        <v>1678.61</v>
      </c>
      <c r="AS55" s="270">
        <v>2390.71</v>
      </c>
      <c r="AT55" s="271">
        <v>2116.14</v>
      </c>
      <c r="AU55" s="270">
        <v>2545.89</v>
      </c>
      <c r="AV55" s="270">
        <v>1840</v>
      </c>
      <c r="AW55" s="270">
        <v>2570.54</v>
      </c>
      <c r="AX55" s="270">
        <v>2092.41</v>
      </c>
      <c r="AY55" s="270">
        <v>2411.87</v>
      </c>
      <c r="AZ55" s="269"/>
      <c r="BA55" s="270"/>
      <c r="BB55" s="270"/>
      <c r="BC55" s="270"/>
      <c r="BD55" s="271"/>
      <c r="BE55" s="270"/>
      <c r="BF55" s="270"/>
      <c r="BG55" s="270"/>
      <c r="BH55" s="270"/>
      <c r="BI55" s="270"/>
      <c r="BJ55" s="269"/>
      <c r="BK55" s="270"/>
      <c r="BL55" s="270"/>
      <c r="BM55" s="270"/>
      <c r="BN55" s="271"/>
      <c r="BO55" s="270"/>
      <c r="BP55" s="270"/>
      <c r="BQ55" s="270"/>
      <c r="BR55" s="270"/>
      <c r="BS55" s="270"/>
      <c r="BT55" s="269"/>
      <c r="BU55" s="270"/>
      <c r="BV55" s="270"/>
      <c r="BW55" s="270"/>
      <c r="BX55" s="271"/>
    </row>
    <row r="56" spans="1:76" ht="15.75" thickBot="1" x14ac:dyDescent="0.3">
      <c r="A56" s="253" t="s">
        <v>196</v>
      </c>
      <c r="B56" s="278">
        <v>42.47</v>
      </c>
      <c r="C56" s="279">
        <v>30.1</v>
      </c>
      <c r="D56" s="279">
        <v>34.229999999999997</v>
      </c>
      <c r="E56" s="279">
        <v>36.26</v>
      </c>
      <c r="F56" s="279">
        <v>24.46</v>
      </c>
      <c r="G56" s="278">
        <v>30.35</v>
      </c>
      <c r="H56" s="279">
        <v>13.82</v>
      </c>
      <c r="I56" s="279">
        <v>19.07</v>
      </c>
      <c r="J56" s="279">
        <v>23.4</v>
      </c>
      <c r="K56" s="280">
        <v>17.53</v>
      </c>
      <c r="L56" s="279">
        <v>124</v>
      </c>
      <c r="M56" s="279">
        <v>90</v>
      </c>
      <c r="N56" s="279">
        <v>80</v>
      </c>
      <c r="O56" s="279">
        <v>139</v>
      </c>
      <c r="P56" s="279">
        <v>90</v>
      </c>
      <c r="Q56" s="278">
        <v>69.34</v>
      </c>
      <c r="R56" s="279">
        <v>53.48</v>
      </c>
      <c r="S56" s="279">
        <v>58.1</v>
      </c>
      <c r="T56" s="279">
        <v>65.05</v>
      </c>
      <c r="U56" s="280">
        <v>45.31</v>
      </c>
      <c r="V56" s="279">
        <v>67.930000000000007</v>
      </c>
      <c r="W56" s="279">
        <v>87.73</v>
      </c>
      <c r="X56" s="279">
        <v>52.02</v>
      </c>
      <c r="Y56" s="279">
        <v>64.599999999999994</v>
      </c>
      <c r="Z56" s="279">
        <v>32</v>
      </c>
      <c r="AA56" s="278">
        <v>23.5</v>
      </c>
      <c r="AB56" s="279">
        <v>19.11</v>
      </c>
      <c r="AC56" s="279">
        <v>19</v>
      </c>
      <c r="AD56" s="279">
        <v>20.2</v>
      </c>
      <c r="AE56" s="279">
        <v>12.8</v>
      </c>
      <c r="AF56" s="281"/>
      <c r="AG56" s="282"/>
      <c r="AH56" s="282"/>
      <c r="AI56" s="282"/>
      <c r="AJ56" s="283"/>
      <c r="AK56" s="279">
        <v>2031.57</v>
      </c>
      <c r="AL56" s="279">
        <v>1426.79</v>
      </c>
      <c r="AM56" s="279">
        <v>1562.32</v>
      </c>
      <c r="AN56" s="279">
        <v>1916.29</v>
      </c>
      <c r="AO56" s="279">
        <v>964.3</v>
      </c>
      <c r="AP56" s="278">
        <v>1493.96</v>
      </c>
      <c r="AQ56" s="279">
        <v>989.28</v>
      </c>
      <c r="AR56" s="279">
        <v>1136.17</v>
      </c>
      <c r="AS56" s="279">
        <v>1550.37</v>
      </c>
      <c r="AT56" s="280">
        <v>1558.78</v>
      </c>
      <c r="AU56" s="279">
        <v>1984.15</v>
      </c>
      <c r="AV56" s="279">
        <v>1821.02</v>
      </c>
      <c r="AW56" s="279">
        <v>2000.14</v>
      </c>
      <c r="AX56" s="279">
        <v>2105.71</v>
      </c>
      <c r="AY56" s="279">
        <v>1441.6</v>
      </c>
      <c r="AZ56" s="278">
        <v>1525.63</v>
      </c>
      <c r="BA56" s="279">
        <v>1016.8</v>
      </c>
      <c r="BB56" s="279">
        <v>1426.92</v>
      </c>
      <c r="BC56" s="279">
        <v>1343.01</v>
      </c>
      <c r="BD56" s="280">
        <v>975.2</v>
      </c>
      <c r="BE56" s="279">
        <v>1084.4100000000001</v>
      </c>
      <c r="BF56" s="279">
        <v>616</v>
      </c>
      <c r="BG56" s="279">
        <v>1151.31</v>
      </c>
      <c r="BH56" s="279">
        <v>1231.01</v>
      </c>
      <c r="BI56" s="279">
        <v>724.8</v>
      </c>
      <c r="BJ56" s="278">
        <v>894</v>
      </c>
      <c r="BK56" s="279">
        <v>543</v>
      </c>
      <c r="BL56" s="279">
        <v>622</v>
      </c>
      <c r="BM56" s="279">
        <v>599</v>
      </c>
      <c r="BN56" s="280">
        <v>437.6</v>
      </c>
      <c r="BO56" s="279">
        <v>1904.5</v>
      </c>
      <c r="BP56" s="279">
        <v>1129.95</v>
      </c>
      <c r="BQ56" s="279">
        <v>1122.2</v>
      </c>
      <c r="BR56" s="279">
        <v>1895.25</v>
      </c>
      <c r="BS56" s="279">
        <v>1106.7</v>
      </c>
      <c r="BT56" s="278">
        <v>1752</v>
      </c>
      <c r="BU56" s="279">
        <v>1325</v>
      </c>
      <c r="BV56" s="279">
        <v>1488</v>
      </c>
      <c r="BW56" s="279">
        <v>1825</v>
      </c>
      <c r="BX56" s="280">
        <v>1258.9000000000001</v>
      </c>
    </row>
    <row r="57" spans="1:76" x14ac:dyDescent="0.25">
      <c r="A57" s="254" t="s">
        <v>197</v>
      </c>
      <c r="B57" s="284">
        <v>34</v>
      </c>
      <c r="C57" s="285">
        <v>33</v>
      </c>
      <c r="D57" s="285">
        <v>46</v>
      </c>
      <c r="E57" s="285">
        <v>46</v>
      </c>
      <c r="F57" s="285">
        <v>60</v>
      </c>
      <c r="G57" s="284">
        <v>21.04</v>
      </c>
      <c r="H57" s="285">
        <v>22.24</v>
      </c>
      <c r="I57" s="285">
        <v>31.15</v>
      </c>
      <c r="J57" s="285">
        <v>29.59</v>
      </c>
      <c r="K57" s="286">
        <v>20.04</v>
      </c>
      <c r="L57" s="285">
        <v>85.44</v>
      </c>
      <c r="M57" s="285">
        <v>52.8</v>
      </c>
      <c r="N57" s="285">
        <v>134.53</v>
      </c>
      <c r="O57" s="285">
        <v>135.35</v>
      </c>
      <c r="P57" s="285">
        <v>87.54</v>
      </c>
      <c r="Q57" s="284">
        <v>69</v>
      </c>
      <c r="R57" s="285">
        <v>29</v>
      </c>
      <c r="S57" s="285">
        <v>77</v>
      </c>
      <c r="T57" s="285">
        <v>58</v>
      </c>
      <c r="U57" s="286">
        <v>70</v>
      </c>
      <c r="V57" s="285">
        <v>45.03</v>
      </c>
      <c r="W57" s="285">
        <v>56.05</v>
      </c>
      <c r="X57" s="285">
        <v>69.59</v>
      </c>
      <c r="Y57" s="285">
        <v>51</v>
      </c>
      <c r="Z57" s="285">
        <v>45.4</v>
      </c>
      <c r="AA57" s="269"/>
      <c r="AB57" s="270"/>
      <c r="AC57" s="270"/>
      <c r="AD57" s="270"/>
      <c r="AE57" s="270"/>
      <c r="AF57" s="272"/>
      <c r="AG57" s="273"/>
      <c r="AH57" s="273"/>
      <c r="AI57" s="273"/>
      <c r="AJ57" s="274"/>
      <c r="AK57" s="285">
        <v>1950</v>
      </c>
      <c r="AL57" s="285">
        <v>1553</v>
      </c>
      <c r="AM57" s="285">
        <v>1682</v>
      </c>
      <c r="AN57" s="285">
        <v>1651</v>
      </c>
      <c r="AO57" s="285">
        <v>2248</v>
      </c>
      <c r="AP57" s="284">
        <v>1669</v>
      </c>
      <c r="AQ57" s="285">
        <v>1254</v>
      </c>
      <c r="AR57" s="285">
        <v>1752</v>
      </c>
      <c r="AS57" s="285">
        <v>980</v>
      </c>
      <c r="AT57" s="286">
        <v>1392</v>
      </c>
      <c r="AU57" s="285">
        <v>2050</v>
      </c>
      <c r="AV57" s="285">
        <v>2130</v>
      </c>
      <c r="AW57" s="285">
        <v>2150</v>
      </c>
      <c r="AX57" s="285">
        <v>2250</v>
      </c>
      <c r="AY57" s="285">
        <v>1800</v>
      </c>
      <c r="AZ57" s="269"/>
      <c r="BA57" s="270"/>
      <c r="BB57" s="270"/>
      <c r="BC57" s="270"/>
      <c r="BD57" s="271"/>
      <c r="BE57" s="270"/>
      <c r="BF57" s="270"/>
      <c r="BG57" s="270"/>
      <c r="BH57" s="270"/>
      <c r="BI57" s="270"/>
      <c r="BJ57" s="269"/>
      <c r="BK57" s="270"/>
      <c r="BL57" s="270"/>
      <c r="BM57" s="270"/>
      <c r="BN57" s="271"/>
      <c r="BO57" s="287"/>
      <c r="BP57" s="287"/>
      <c r="BQ57" s="287"/>
      <c r="BR57" s="287"/>
      <c r="BS57" s="287"/>
      <c r="BT57" s="269"/>
      <c r="BU57" s="270"/>
      <c r="BV57" s="270"/>
      <c r="BW57" s="270"/>
      <c r="BX57" s="271"/>
    </row>
    <row r="58" spans="1:76" x14ac:dyDescent="0.25">
      <c r="A58" s="254" t="s">
        <v>198</v>
      </c>
      <c r="B58" s="284">
        <v>34</v>
      </c>
      <c r="C58" s="285">
        <v>31</v>
      </c>
      <c r="D58" s="285">
        <v>46</v>
      </c>
      <c r="E58" s="285">
        <v>40</v>
      </c>
      <c r="F58" s="285">
        <v>55</v>
      </c>
      <c r="G58" s="284">
        <v>22.66</v>
      </c>
      <c r="H58" s="285">
        <v>23.89</v>
      </c>
      <c r="I58" s="285">
        <v>43.49</v>
      </c>
      <c r="J58" s="285">
        <v>45.54</v>
      </c>
      <c r="K58" s="286">
        <v>34.69</v>
      </c>
      <c r="L58" s="285">
        <v>95.05</v>
      </c>
      <c r="M58" s="285">
        <v>90.35</v>
      </c>
      <c r="N58" s="285">
        <v>158.68</v>
      </c>
      <c r="O58" s="285">
        <v>159.53</v>
      </c>
      <c r="P58" s="285">
        <v>149.58000000000001</v>
      </c>
      <c r="Q58" s="284">
        <v>59</v>
      </c>
      <c r="R58" s="285">
        <v>55</v>
      </c>
      <c r="S58" s="285">
        <v>77</v>
      </c>
      <c r="T58" s="285">
        <v>63</v>
      </c>
      <c r="U58" s="286">
        <v>51</v>
      </c>
      <c r="V58" s="285">
        <v>60</v>
      </c>
      <c r="W58" s="285">
        <v>37.6</v>
      </c>
      <c r="X58" s="285">
        <v>79</v>
      </c>
      <c r="Y58" s="285">
        <v>41</v>
      </c>
      <c r="Z58" s="285">
        <v>48</v>
      </c>
      <c r="AA58" s="269"/>
      <c r="AB58" s="270"/>
      <c r="AC58" s="270"/>
      <c r="AD58" s="270"/>
      <c r="AE58" s="270"/>
      <c r="AF58" s="272"/>
      <c r="AG58" s="273"/>
      <c r="AH58" s="273"/>
      <c r="AI58" s="273"/>
      <c r="AJ58" s="274"/>
      <c r="AK58" s="270"/>
      <c r="AL58" s="270"/>
      <c r="AM58" s="270"/>
      <c r="AN58" s="270"/>
      <c r="AO58" s="270"/>
      <c r="AP58" s="284">
        <v>1187</v>
      </c>
      <c r="AQ58" s="285">
        <v>1254</v>
      </c>
      <c r="AR58" s="285">
        <v>1752</v>
      </c>
      <c r="AS58" s="285">
        <v>1480</v>
      </c>
      <c r="AT58" s="286">
        <v>1968</v>
      </c>
      <c r="AU58" s="270"/>
      <c r="AV58" s="270"/>
      <c r="AW58" s="270"/>
      <c r="AX58" s="270"/>
      <c r="AY58" s="270"/>
      <c r="AZ58" s="269"/>
      <c r="BA58" s="270"/>
      <c r="BB58" s="270"/>
      <c r="BC58" s="270"/>
      <c r="BD58" s="271"/>
      <c r="BE58" s="270"/>
      <c r="BF58" s="270"/>
      <c r="BG58" s="270"/>
      <c r="BH58" s="270"/>
      <c r="BI58" s="270"/>
      <c r="BJ58" s="269"/>
      <c r="BK58" s="270"/>
      <c r="BL58" s="270"/>
      <c r="BM58" s="270"/>
      <c r="BN58" s="271"/>
      <c r="BO58" s="287"/>
      <c r="BP58" s="287"/>
      <c r="BQ58" s="287"/>
      <c r="BR58" s="287"/>
      <c r="BS58" s="287"/>
      <c r="BT58" s="269"/>
      <c r="BU58" s="270"/>
      <c r="BV58" s="270"/>
      <c r="BW58" s="270"/>
      <c r="BX58" s="271"/>
    </row>
    <row r="59" spans="1:76" x14ac:dyDescent="0.25">
      <c r="A59" s="254" t="s">
        <v>199</v>
      </c>
      <c r="B59" s="284">
        <v>64.41</v>
      </c>
      <c r="C59" s="285">
        <v>62.32</v>
      </c>
      <c r="D59" s="285">
        <v>70.31</v>
      </c>
      <c r="E59" s="285">
        <v>67.739999999999995</v>
      </c>
      <c r="F59" s="285">
        <v>67.31</v>
      </c>
      <c r="G59" s="284">
        <v>37.409999999999997</v>
      </c>
      <c r="H59" s="285">
        <v>32.06</v>
      </c>
      <c r="I59" s="285">
        <v>41.5</v>
      </c>
      <c r="J59" s="285">
        <v>48.41</v>
      </c>
      <c r="K59" s="286">
        <v>38.93</v>
      </c>
      <c r="L59" s="285">
        <v>137.91999999999999</v>
      </c>
      <c r="M59" s="285">
        <v>118.92</v>
      </c>
      <c r="N59" s="285">
        <v>174.01</v>
      </c>
      <c r="O59" s="285">
        <v>185.66</v>
      </c>
      <c r="P59" s="285">
        <v>174.75</v>
      </c>
      <c r="Q59" s="284">
        <v>57</v>
      </c>
      <c r="R59" s="285">
        <v>66</v>
      </c>
      <c r="S59" s="285">
        <v>94.43</v>
      </c>
      <c r="T59" s="285">
        <v>67</v>
      </c>
      <c r="U59" s="286">
        <v>48.8</v>
      </c>
      <c r="V59" s="285">
        <v>36.229999999999997</v>
      </c>
      <c r="W59" s="285">
        <v>46.09</v>
      </c>
      <c r="X59" s="285">
        <v>53.19</v>
      </c>
      <c r="Y59" s="285">
        <v>58.84</v>
      </c>
      <c r="Z59" s="285">
        <v>53.52</v>
      </c>
      <c r="AA59" s="269"/>
      <c r="AB59" s="270"/>
      <c r="AC59" s="270"/>
      <c r="AD59" s="270"/>
      <c r="AE59" s="270"/>
      <c r="AF59" s="272"/>
      <c r="AG59" s="273"/>
      <c r="AH59" s="273"/>
      <c r="AI59" s="273"/>
      <c r="AJ59" s="274"/>
      <c r="AK59" s="270"/>
      <c r="AL59" s="270"/>
      <c r="AM59" s="270"/>
      <c r="AN59" s="270"/>
      <c r="AO59" s="270"/>
      <c r="AP59" s="284">
        <v>1509</v>
      </c>
      <c r="AQ59" s="285">
        <v>1485</v>
      </c>
      <c r="AR59" s="285">
        <v>2061.7800000000002</v>
      </c>
      <c r="AS59" s="285">
        <v>1707.42</v>
      </c>
      <c r="AT59" s="286">
        <v>2271</v>
      </c>
      <c r="AU59" s="285">
        <v>2050</v>
      </c>
      <c r="AV59" s="285">
        <v>2130</v>
      </c>
      <c r="AW59" s="285">
        <v>2150</v>
      </c>
      <c r="AX59" s="285">
        <v>2619</v>
      </c>
      <c r="AY59" s="285">
        <v>1800</v>
      </c>
      <c r="AZ59" s="269"/>
      <c r="BA59" s="270"/>
      <c r="BB59" s="270"/>
      <c r="BC59" s="270"/>
      <c r="BD59" s="271"/>
      <c r="BE59" s="270"/>
      <c r="BF59" s="270"/>
      <c r="BG59" s="270"/>
      <c r="BH59" s="270"/>
      <c r="BI59" s="270"/>
      <c r="BJ59" s="269"/>
      <c r="BK59" s="270"/>
      <c r="BL59" s="270"/>
      <c r="BM59" s="270"/>
      <c r="BN59" s="271"/>
      <c r="BO59" s="287"/>
      <c r="BP59" s="287"/>
      <c r="BQ59" s="287"/>
      <c r="BR59" s="287"/>
      <c r="BS59" s="287"/>
      <c r="BT59" s="269"/>
      <c r="BU59" s="270"/>
      <c r="BV59" s="270"/>
      <c r="BW59" s="270"/>
      <c r="BX59" s="271"/>
    </row>
    <row r="60" spans="1:76" x14ac:dyDescent="0.25">
      <c r="A60" s="254" t="s">
        <v>200</v>
      </c>
      <c r="B60" s="284">
        <v>51.83</v>
      </c>
      <c r="C60" s="285">
        <v>42.87</v>
      </c>
      <c r="D60" s="285">
        <v>55.27</v>
      </c>
      <c r="E60" s="285">
        <v>47.79</v>
      </c>
      <c r="F60" s="285">
        <v>69.97</v>
      </c>
      <c r="G60" s="284">
        <v>30.22</v>
      </c>
      <c r="H60" s="285">
        <v>22.18</v>
      </c>
      <c r="I60" s="285">
        <v>29.75</v>
      </c>
      <c r="J60" s="285">
        <v>36.799999999999997</v>
      </c>
      <c r="K60" s="286">
        <v>27.69</v>
      </c>
      <c r="L60" s="285">
        <v>122.28</v>
      </c>
      <c r="M60" s="285">
        <v>90.24</v>
      </c>
      <c r="N60" s="285">
        <v>127.03</v>
      </c>
      <c r="O60" s="285">
        <v>159.22999999999999</v>
      </c>
      <c r="P60" s="285">
        <v>127.52</v>
      </c>
      <c r="Q60" s="284">
        <v>61.79</v>
      </c>
      <c r="R60" s="285">
        <v>53.6</v>
      </c>
      <c r="S60" s="285">
        <v>67.819999999999993</v>
      </c>
      <c r="T60" s="285">
        <v>59.36</v>
      </c>
      <c r="U60" s="286">
        <v>94.24</v>
      </c>
      <c r="V60" s="285">
        <v>76.77</v>
      </c>
      <c r="W60" s="285">
        <v>44.49</v>
      </c>
      <c r="X60" s="285">
        <v>105.64</v>
      </c>
      <c r="Y60" s="285">
        <v>76.31</v>
      </c>
      <c r="Z60" s="285">
        <v>77.73</v>
      </c>
      <c r="AA60" s="284">
        <v>15</v>
      </c>
      <c r="AB60" s="285">
        <v>20</v>
      </c>
      <c r="AC60" s="285">
        <v>22</v>
      </c>
      <c r="AD60" s="285">
        <v>12</v>
      </c>
      <c r="AE60" s="285">
        <v>30</v>
      </c>
      <c r="AF60" s="272"/>
      <c r="AG60" s="273"/>
      <c r="AH60" s="273"/>
      <c r="AI60" s="273"/>
      <c r="AJ60" s="274"/>
      <c r="AK60" s="285">
        <v>2333</v>
      </c>
      <c r="AL60" s="285">
        <v>1545</v>
      </c>
      <c r="AM60" s="285">
        <v>1714</v>
      </c>
      <c r="AN60" s="285">
        <v>1614</v>
      </c>
      <c r="AO60" s="285">
        <v>2309</v>
      </c>
      <c r="AP60" s="284">
        <v>1671</v>
      </c>
      <c r="AQ60" s="285">
        <v>1054</v>
      </c>
      <c r="AR60" s="285">
        <v>1467</v>
      </c>
      <c r="AS60" s="285">
        <v>1329</v>
      </c>
      <c r="AT60" s="286">
        <v>2284</v>
      </c>
      <c r="AU60" s="285">
        <v>2050</v>
      </c>
      <c r="AV60" s="285">
        <v>2130</v>
      </c>
      <c r="AW60" s="285">
        <v>2150</v>
      </c>
      <c r="AX60" s="285">
        <v>1964</v>
      </c>
      <c r="AY60" s="285">
        <v>1520</v>
      </c>
      <c r="AZ60" s="269"/>
      <c r="BA60" s="270"/>
      <c r="BB60" s="270"/>
      <c r="BC60" s="270"/>
      <c r="BD60" s="271"/>
      <c r="BE60" s="270"/>
      <c r="BF60" s="270"/>
      <c r="BG60" s="270"/>
      <c r="BH60" s="270"/>
      <c r="BI60" s="270"/>
      <c r="BJ60" s="269"/>
      <c r="BK60" s="270"/>
      <c r="BL60" s="270"/>
      <c r="BM60" s="270"/>
      <c r="BN60" s="271"/>
      <c r="BO60" s="287"/>
      <c r="BP60" s="287"/>
      <c r="BQ60" s="287"/>
      <c r="BR60" s="287"/>
      <c r="BS60" s="287"/>
      <c r="BT60" s="269"/>
      <c r="BU60" s="270"/>
      <c r="BV60" s="270"/>
      <c r="BW60" s="270"/>
      <c r="BX60" s="271"/>
    </row>
    <row r="61" spans="1:76" x14ac:dyDescent="0.25">
      <c r="A61" s="254" t="s">
        <v>201</v>
      </c>
      <c r="B61" s="284">
        <v>40.090000000000003</v>
      </c>
      <c r="C61" s="285">
        <v>30.4</v>
      </c>
      <c r="D61" s="285">
        <v>48.36</v>
      </c>
      <c r="E61" s="285">
        <v>52.98</v>
      </c>
      <c r="F61" s="285">
        <v>45.34</v>
      </c>
      <c r="G61" s="284">
        <v>26.04</v>
      </c>
      <c r="H61" s="285">
        <v>32.880000000000003</v>
      </c>
      <c r="I61" s="285">
        <v>48.56</v>
      </c>
      <c r="J61" s="285">
        <v>52.9</v>
      </c>
      <c r="K61" s="286">
        <v>39.869999999999997</v>
      </c>
      <c r="L61" s="285">
        <v>94.36</v>
      </c>
      <c r="M61" s="285">
        <v>99.12</v>
      </c>
      <c r="N61" s="285">
        <v>182.59</v>
      </c>
      <c r="O61" s="285">
        <v>183.54</v>
      </c>
      <c r="P61" s="285">
        <v>146.4</v>
      </c>
      <c r="Q61" s="284">
        <v>55</v>
      </c>
      <c r="R61" s="285">
        <v>41.6</v>
      </c>
      <c r="S61" s="285">
        <v>74</v>
      </c>
      <c r="T61" s="285">
        <v>63</v>
      </c>
      <c r="U61" s="286">
        <v>51</v>
      </c>
      <c r="V61" s="285">
        <v>55.3</v>
      </c>
      <c r="W61" s="285">
        <v>41.6</v>
      </c>
      <c r="X61" s="285">
        <v>71.040000000000006</v>
      </c>
      <c r="Y61" s="285">
        <v>55.11</v>
      </c>
      <c r="Z61" s="285">
        <v>41.6</v>
      </c>
      <c r="AA61" s="269"/>
      <c r="AB61" s="270"/>
      <c r="AC61" s="270"/>
      <c r="AD61" s="270"/>
      <c r="AE61" s="270"/>
      <c r="AF61" s="272"/>
      <c r="AG61" s="273"/>
      <c r="AH61" s="273"/>
      <c r="AI61" s="273"/>
      <c r="AJ61" s="274"/>
      <c r="AK61" s="270"/>
      <c r="AL61" s="270"/>
      <c r="AM61" s="270"/>
      <c r="AN61" s="270"/>
      <c r="AO61" s="270"/>
      <c r="AP61" s="284">
        <v>1187</v>
      </c>
      <c r="AQ61" s="285">
        <v>1254</v>
      </c>
      <c r="AR61" s="285">
        <v>1335</v>
      </c>
      <c r="AS61" s="285">
        <v>998</v>
      </c>
      <c r="AT61" s="286">
        <v>1438</v>
      </c>
      <c r="AU61" s="270"/>
      <c r="AV61" s="270"/>
      <c r="AW61" s="270"/>
      <c r="AX61" s="270"/>
      <c r="AY61" s="270"/>
      <c r="AZ61" s="269"/>
      <c r="BA61" s="270"/>
      <c r="BB61" s="270"/>
      <c r="BC61" s="270"/>
      <c r="BD61" s="271"/>
      <c r="BE61" s="270"/>
      <c r="BF61" s="270"/>
      <c r="BG61" s="270"/>
      <c r="BH61" s="270"/>
      <c r="BI61" s="270"/>
      <c r="BJ61" s="269"/>
      <c r="BK61" s="270"/>
      <c r="BL61" s="270"/>
      <c r="BM61" s="270"/>
      <c r="BN61" s="271"/>
      <c r="BO61" s="287"/>
      <c r="BP61" s="287"/>
      <c r="BQ61" s="287"/>
      <c r="BR61" s="287"/>
      <c r="BS61" s="287"/>
      <c r="BT61" s="269"/>
      <c r="BU61" s="270"/>
      <c r="BV61" s="270"/>
      <c r="BW61" s="270"/>
      <c r="BX61" s="271"/>
    </row>
    <row r="62" spans="1:76" x14ac:dyDescent="0.25">
      <c r="A62" s="254" t="s">
        <v>202</v>
      </c>
      <c r="B62" s="284">
        <v>61.31</v>
      </c>
      <c r="C62" s="285">
        <v>65.5</v>
      </c>
      <c r="D62" s="285">
        <v>60.93</v>
      </c>
      <c r="E62" s="285">
        <v>60.49</v>
      </c>
      <c r="F62" s="285">
        <v>57.09</v>
      </c>
      <c r="G62" s="284">
        <v>41.04</v>
      </c>
      <c r="H62" s="285">
        <v>46.42</v>
      </c>
      <c r="I62" s="285">
        <v>48.25</v>
      </c>
      <c r="J62" s="285">
        <v>56.6</v>
      </c>
      <c r="K62" s="286">
        <v>46.52</v>
      </c>
      <c r="L62" s="285">
        <v>159.54</v>
      </c>
      <c r="M62" s="285">
        <v>170.71</v>
      </c>
      <c r="N62" s="285">
        <v>184.57</v>
      </c>
      <c r="O62" s="285">
        <v>209.53</v>
      </c>
      <c r="P62" s="285">
        <v>185.47</v>
      </c>
      <c r="Q62" s="284">
        <v>65</v>
      </c>
      <c r="R62" s="285">
        <v>49</v>
      </c>
      <c r="S62" s="285">
        <v>77</v>
      </c>
      <c r="T62" s="285">
        <v>78</v>
      </c>
      <c r="U62" s="286">
        <v>72</v>
      </c>
      <c r="V62" s="285">
        <v>84</v>
      </c>
      <c r="W62" s="285">
        <v>94</v>
      </c>
      <c r="X62" s="285">
        <v>97</v>
      </c>
      <c r="Y62" s="285">
        <v>100</v>
      </c>
      <c r="Z62" s="285">
        <v>117</v>
      </c>
      <c r="AA62" s="269"/>
      <c r="AB62" s="270"/>
      <c r="AC62" s="270"/>
      <c r="AD62" s="270"/>
      <c r="AE62" s="270"/>
      <c r="AF62" s="272"/>
      <c r="AG62" s="273"/>
      <c r="AH62" s="273"/>
      <c r="AI62" s="273"/>
      <c r="AJ62" s="274"/>
      <c r="AK62" s="270"/>
      <c r="AL62" s="270"/>
      <c r="AM62" s="270"/>
      <c r="AN62" s="270"/>
      <c r="AO62" s="270"/>
      <c r="AP62" s="284">
        <v>1556</v>
      </c>
      <c r="AQ62" s="285">
        <v>1307</v>
      </c>
      <c r="AR62" s="285">
        <v>1733</v>
      </c>
      <c r="AS62" s="285">
        <v>1353.6</v>
      </c>
      <c r="AT62" s="286">
        <v>1667</v>
      </c>
      <c r="AU62" s="270"/>
      <c r="AV62" s="270"/>
      <c r="AW62" s="270"/>
      <c r="AX62" s="270"/>
      <c r="AY62" s="270"/>
      <c r="AZ62" s="269"/>
      <c r="BA62" s="270"/>
      <c r="BB62" s="270"/>
      <c r="BC62" s="270"/>
      <c r="BD62" s="271"/>
      <c r="BE62" s="270"/>
      <c r="BF62" s="270"/>
      <c r="BG62" s="270"/>
      <c r="BH62" s="270"/>
      <c r="BI62" s="270"/>
      <c r="BJ62" s="269"/>
      <c r="BK62" s="270"/>
      <c r="BL62" s="270"/>
      <c r="BM62" s="270"/>
      <c r="BN62" s="271"/>
      <c r="BO62" s="287"/>
      <c r="BP62" s="287"/>
      <c r="BQ62" s="287"/>
      <c r="BR62" s="287"/>
      <c r="BS62" s="287"/>
      <c r="BT62" s="269"/>
      <c r="BU62" s="270"/>
      <c r="BV62" s="270"/>
      <c r="BW62" s="270"/>
      <c r="BX62" s="271"/>
    </row>
    <row r="63" spans="1:76" x14ac:dyDescent="0.25">
      <c r="A63" s="254" t="s">
        <v>203</v>
      </c>
      <c r="B63" s="284">
        <v>67.17</v>
      </c>
      <c r="C63" s="285">
        <v>51.07</v>
      </c>
      <c r="D63" s="285">
        <v>59.53</v>
      </c>
      <c r="E63" s="285">
        <v>55</v>
      </c>
      <c r="F63" s="285">
        <v>55</v>
      </c>
      <c r="G63" s="284">
        <v>55.38</v>
      </c>
      <c r="H63" s="285">
        <v>45.83</v>
      </c>
      <c r="I63" s="285">
        <v>64.38</v>
      </c>
      <c r="J63" s="285">
        <v>62.99</v>
      </c>
      <c r="K63" s="286">
        <v>58.6</v>
      </c>
      <c r="L63" s="285">
        <v>198.08</v>
      </c>
      <c r="M63" s="285">
        <v>166.13</v>
      </c>
      <c r="N63" s="285">
        <v>213.92</v>
      </c>
      <c r="O63" s="285">
        <v>205.3</v>
      </c>
      <c r="P63" s="285">
        <v>217.8</v>
      </c>
      <c r="Q63" s="284">
        <v>69</v>
      </c>
      <c r="R63" s="285">
        <v>55</v>
      </c>
      <c r="S63" s="285">
        <v>77</v>
      </c>
      <c r="T63" s="285">
        <v>63</v>
      </c>
      <c r="U63" s="286">
        <v>51</v>
      </c>
      <c r="V63" s="285">
        <v>56</v>
      </c>
      <c r="W63" s="285">
        <v>55.2</v>
      </c>
      <c r="X63" s="285">
        <v>89</v>
      </c>
      <c r="Y63" s="285">
        <v>98</v>
      </c>
      <c r="Z63" s="285">
        <v>106.8</v>
      </c>
      <c r="AA63" s="269"/>
      <c r="AB63" s="270"/>
      <c r="AC63" s="270"/>
      <c r="AD63" s="270"/>
      <c r="AE63" s="270"/>
      <c r="AF63" s="272"/>
      <c r="AG63" s="273"/>
      <c r="AH63" s="273"/>
      <c r="AI63" s="273"/>
      <c r="AJ63" s="274"/>
      <c r="AK63" s="270"/>
      <c r="AL63" s="270"/>
      <c r="AM63" s="270"/>
      <c r="AN63" s="270"/>
      <c r="AO63" s="270"/>
      <c r="AP63" s="269"/>
      <c r="AQ63" s="270"/>
      <c r="AR63" s="270"/>
      <c r="AS63" s="270"/>
      <c r="AT63" s="271"/>
      <c r="AU63" s="270"/>
      <c r="AV63" s="270"/>
      <c r="AW63" s="270"/>
      <c r="AX63" s="270"/>
      <c r="AY63" s="270"/>
      <c r="AZ63" s="269"/>
      <c r="BA63" s="270"/>
      <c r="BB63" s="270"/>
      <c r="BC63" s="270"/>
      <c r="BD63" s="271"/>
      <c r="BE63" s="270"/>
      <c r="BF63" s="270"/>
      <c r="BG63" s="270"/>
      <c r="BH63" s="270"/>
      <c r="BI63" s="270"/>
      <c r="BJ63" s="269"/>
      <c r="BK63" s="270"/>
      <c r="BL63" s="270"/>
      <c r="BM63" s="270"/>
      <c r="BN63" s="271"/>
      <c r="BO63" s="287"/>
      <c r="BP63" s="287"/>
      <c r="BQ63" s="287"/>
      <c r="BR63" s="287"/>
      <c r="BS63" s="287"/>
      <c r="BT63" s="269"/>
      <c r="BU63" s="270"/>
      <c r="BV63" s="270"/>
      <c r="BW63" s="270"/>
      <c r="BX63" s="271"/>
    </row>
    <row r="64" spans="1:76" x14ac:dyDescent="0.25">
      <c r="A64" s="254" t="s">
        <v>204</v>
      </c>
      <c r="B64" s="284">
        <v>45.48</v>
      </c>
      <c r="C64" s="285">
        <v>51.92</v>
      </c>
      <c r="D64" s="285">
        <v>68.989999999999995</v>
      </c>
      <c r="E64" s="285">
        <v>54.62</v>
      </c>
      <c r="F64" s="285">
        <v>56.68</v>
      </c>
      <c r="G64" s="284">
        <v>51.75</v>
      </c>
      <c r="H64" s="285">
        <v>52.03</v>
      </c>
      <c r="I64" s="285">
        <v>59.42</v>
      </c>
      <c r="J64" s="285">
        <v>56.06</v>
      </c>
      <c r="K64" s="286">
        <v>56.64</v>
      </c>
      <c r="L64" s="285">
        <v>182.16</v>
      </c>
      <c r="M64" s="285">
        <v>179.11</v>
      </c>
      <c r="N64" s="285">
        <v>207.64</v>
      </c>
      <c r="O64" s="285">
        <v>202.42</v>
      </c>
      <c r="P64" s="285">
        <v>212.31</v>
      </c>
      <c r="Q64" s="284">
        <v>59</v>
      </c>
      <c r="R64" s="285">
        <v>55</v>
      </c>
      <c r="S64" s="285">
        <v>77</v>
      </c>
      <c r="T64" s="285">
        <v>63</v>
      </c>
      <c r="U64" s="286">
        <v>51</v>
      </c>
      <c r="V64" s="285">
        <v>97</v>
      </c>
      <c r="W64" s="285">
        <v>77.31</v>
      </c>
      <c r="X64" s="285">
        <v>100</v>
      </c>
      <c r="Y64" s="285">
        <v>74</v>
      </c>
      <c r="Z64" s="285">
        <v>95</v>
      </c>
      <c r="AA64" s="269"/>
      <c r="AB64" s="270"/>
      <c r="AC64" s="270"/>
      <c r="AD64" s="270"/>
      <c r="AE64" s="270"/>
      <c r="AF64" s="275">
        <v>37</v>
      </c>
      <c r="AG64" s="276">
        <v>63</v>
      </c>
      <c r="AH64" s="276">
        <v>81</v>
      </c>
      <c r="AI64" s="276">
        <v>83</v>
      </c>
      <c r="AJ64" s="277">
        <v>48</v>
      </c>
      <c r="AK64" s="285">
        <v>1950</v>
      </c>
      <c r="AL64" s="285">
        <v>1553</v>
      </c>
      <c r="AM64" s="285">
        <v>1682</v>
      </c>
      <c r="AN64" s="285">
        <v>1651</v>
      </c>
      <c r="AO64" s="285">
        <v>2248</v>
      </c>
      <c r="AP64" s="269"/>
      <c r="AQ64" s="270"/>
      <c r="AR64" s="270"/>
      <c r="AS64" s="270"/>
      <c r="AT64" s="271"/>
      <c r="AU64" s="270"/>
      <c r="AV64" s="270"/>
      <c r="AW64" s="270"/>
      <c r="AX64" s="270"/>
      <c r="AY64" s="270"/>
      <c r="AZ64" s="269"/>
      <c r="BA64" s="270"/>
      <c r="BB64" s="270"/>
      <c r="BC64" s="270"/>
      <c r="BD64" s="271"/>
      <c r="BE64" s="270"/>
      <c r="BF64" s="270"/>
      <c r="BG64" s="270"/>
      <c r="BH64" s="270"/>
      <c r="BI64" s="270"/>
      <c r="BJ64" s="269"/>
      <c r="BK64" s="270"/>
      <c r="BL64" s="270"/>
      <c r="BM64" s="270"/>
      <c r="BN64" s="271"/>
      <c r="BO64" s="287"/>
      <c r="BP64" s="287"/>
      <c r="BQ64" s="287"/>
      <c r="BR64" s="287"/>
      <c r="BS64" s="287"/>
      <c r="BT64" s="269"/>
      <c r="BU64" s="270"/>
      <c r="BV64" s="270"/>
      <c r="BW64" s="270"/>
      <c r="BX64" s="271"/>
    </row>
    <row r="65" spans="1:76" x14ac:dyDescent="0.25">
      <c r="A65" s="254" t="s">
        <v>205</v>
      </c>
      <c r="B65" s="284">
        <v>34</v>
      </c>
      <c r="C65" s="285">
        <v>40</v>
      </c>
      <c r="D65" s="285">
        <v>46</v>
      </c>
      <c r="E65" s="285">
        <v>30</v>
      </c>
      <c r="F65" s="285">
        <v>61</v>
      </c>
      <c r="G65" s="284">
        <v>21.6</v>
      </c>
      <c r="H65" s="285">
        <v>24</v>
      </c>
      <c r="I65" s="285">
        <v>40</v>
      </c>
      <c r="J65" s="285">
        <v>38</v>
      </c>
      <c r="K65" s="286">
        <v>29</v>
      </c>
      <c r="L65" s="285">
        <v>78.599999999999994</v>
      </c>
      <c r="M65" s="285">
        <v>76.8</v>
      </c>
      <c r="N65" s="285">
        <v>152</v>
      </c>
      <c r="O65" s="285">
        <v>152</v>
      </c>
      <c r="P65" s="285">
        <v>122</v>
      </c>
      <c r="Q65" s="284">
        <v>69</v>
      </c>
      <c r="R65" s="285">
        <v>55</v>
      </c>
      <c r="S65" s="285">
        <v>77</v>
      </c>
      <c r="T65" s="285">
        <v>56</v>
      </c>
      <c r="U65" s="286">
        <v>76</v>
      </c>
      <c r="V65" s="285">
        <v>56.37</v>
      </c>
      <c r="W65" s="285">
        <v>56</v>
      </c>
      <c r="X65" s="285">
        <v>70</v>
      </c>
      <c r="Y65" s="285">
        <v>70</v>
      </c>
      <c r="Z65" s="285">
        <v>50</v>
      </c>
      <c r="AA65" s="269"/>
      <c r="AB65" s="270"/>
      <c r="AC65" s="270"/>
      <c r="AD65" s="270"/>
      <c r="AE65" s="270"/>
      <c r="AF65" s="272"/>
      <c r="AG65" s="273"/>
      <c r="AH65" s="273"/>
      <c r="AI65" s="273"/>
      <c r="AJ65" s="274"/>
      <c r="AK65" s="270"/>
      <c r="AL65" s="270"/>
      <c r="AM65" s="270"/>
      <c r="AN65" s="270"/>
      <c r="AO65" s="270"/>
      <c r="AP65" s="269"/>
      <c r="AQ65" s="270"/>
      <c r="AR65" s="270"/>
      <c r="AS65" s="270"/>
      <c r="AT65" s="271"/>
      <c r="AU65" s="270"/>
      <c r="AV65" s="270"/>
      <c r="AW65" s="270"/>
      <c r="AX65" s="270"/>
      <c r="AY65" s="270"/>
      <c r="AZ65" s="269"/>
      <c r="BA65" s="270"/>
      <c r="BB65" s="270"/>
      <c r="BC65" s="270"/>
      <c r="BD65" s="271"/>
      <c r="BE65" s="270"/>
      <c r="BF65" s="270"/>
      <c r="BG65" s="270"/>
      <c r="BH65" s="270"/>
      <c r="BI65" s="270"/>
      <c r="BJ65" s="269"/>
      <c r="BK65" s="270"/>
      <c r="BL65" s="270"/>
      <c r="BM65" s="270"/>
      <c r="BN65" s="271"/>
      <c r="BO65" s="287"/>
      <c r="BP65" s="287"/>
      <c r="BQ65" s="287"/>
      <c r="BR65" s="287"/>
      <c r="BS65" s="287"/>
      <c r="BT65" s="269"/>
      <c r="BU65" s="270"/>
      <c r="BV65" s="270"/>
      <c r="BW65" s="270"/>
      <c r="BX65" s="271"/>
    </row>
    <row r="66" spans="1:76" x14ac:dyDescent="0.25">
      <c r="A66" s="254" t="s">
        <v>206</v>
      </c>
      <c r="B66" s="284">
        <v>41.64</v>
      </c>
      <c r="C66" s="285">
        <v>45.17</v>
      </c>
      <c r="D66" s="285">
        <v>68.73</v>
      </c>
      <c r="E66" s="285">
        <v>53.29</v>
      </c>
      <c r="F66" s="285">
        <v>41.71</v>
      </c>
      <c r="G66" s="284">
        <v>45.05</v>
      </c>
      <c r="H66" s="285">
        <v>39.049999999999997</v>
      </c>
      <c r="I66" s="285">
        <v>60.13</v>
      </c>
      <c r="J66" s="285">
        <v>64.44</v>
      </c>
      <c r="K66" s="286">
        <v>55.05</v>
      </c>
      <c r="L66" s="285">
        <v>159.15</v>
      </c>
      <c r="M66" s="285">
        <v>140.75</v>
      </c>
      <c r="N66" s="285">
        <v>214.82</v>
      </c>
      <c r="O66" s="285">
        <v>214.8</v>
      </c>
      <c r="P66" s="285">
        <v>215.36</v>
      </c>
      <c r="Q66" s="284">
        <v>44</v>
      </c>
      <c r="R66" s="285">
        <v>44.8</v>
      </c>
      <c r="S66" s="285">
        <v>50</v>
      </c>
      <c r="T66" s="285">
        <v>63</v>
      </c>
      <c r="U66" s="286">
        <v>51</v>
      </c>
      <c r="V66" s="285">
        <v>53.4</v>
      </c>
      <c r="W66" s="285">
        <v>50.4</v>
      </c>
      <c r="X66" s="285">
        <v>78</v>
      </c>
      <c r="Y66" s="285">
        <v>74</v>
      </c>
      <c r="Z66" s="285">
        <v>60</v>
      </c>
      <c r="AA66" s="269"/>
      <c r="AB66" s="270"/>
      <c r="AC66" s="270"/>
      <c r="AD66" s="270"/>
      <c r="AE66" s="270"/>
      <c r="AF66" s="272"/>
      <c r="AG66" s="273"/>
      <c r="AH66" s="273"/>
      <c r="AI66" s="273"/>
      <c r="AJ66" s="274"/>
      <c r="AK66" s="270"/>
      <c r="AL66" s="270"/>
      <c r="AM66" s="270"/>
      <c r="AN66" s="270"/>
      <c r="AO66" s="270"/>
      <c r="AP66" s="269"/>
      <c r="AQ66" s="270"/>
      <c r="AR66" s="270"/>
      <c r="AS66" s="270"/>
      <c r="AT66" s="271"/>
      <c r="AU66" s="270"/>
      <c r="AV66" s="270"/>
      <c r="AW66" s="270"/>
      <c r="AX66" s="270"/>
      <c r="AY66" s="270"/>
      <c r="AZ66" s="269"/>
      <c r="BA66" s="270"/>
      <c r="BB66" s="270"/>
      <c r="BC66" s="270"/>
      <c r="BD66" s="271"/>
      <c r="BE66" s="270"/>
      <c r="BF66" s="270"/>
      <c r="BG66" s="270"/>
      <c r="BH66" s="270"/>
      <c r="BI66" s="270"/>
      <c r="BJ66" s="269"/>
      <c r="BK66" s="270"/>
      <c r="BL66" s="270"/>
      <c r="BM66" s="270"/>
      <c r="BN66" s="271"/>
      <c r="BO66" s="287"/>
      <c r="BP66" s="287"/>
      <c r="BQ66" s="287"/>
      <c r="BR66" s="287"/>
      <c r="BS66" s="287"/>
      <c r="BT66" s="269"/>
      <c r="BU66" s="270"/>
      <c r="BV66" s="270"/>
      <c r="BW66" s="270"/>
      <c r="BX66" s="271"/>
    </row>
    <row r="67" spans="1:76" x14ac:dyDescent="0.25">
      <c r="A67" s="254" t="s">
        <v>207</v>
      </c>
      <c r="B67" s="284">
        <v>38</v>
      </c>
      <c r="C67" s="285">
        <v>42</v>
      </c>
      <c r="D67" s="285">
        <v>53</v>
      </c>
      <c r="E67" s="285">
        <v>52</v>
      </c>
      <c r="F67" s="285">
        <v>63</v>
      </c>
      <c r="G67" s="284">
        <v>26.53</v>
      </c>
      <c r="H67" s="285">
        <v>31.98</v>
      </c>
      <c r="I67" s="285">
        <v>44.44</v>
      </c>
      <c r="J67" s="285">
        <v>51.1</v>
      </c>
      <c r="K67" s="286">
        <v>37.97</v>
      </c>
      <c r="L67" s="285">
        <v>62.62</v>
      </c>
      <c r="M67" s="285">
        <v>61.25</v>
      </c>
      <c r="N67" s="285">
        <v>122.89</v>
      </c>
      <c r="O67" s="285">
        <v>108.31</v>
      </c>
      <c r="P67" s="285">
        <v>77.260000000000005</v>
      </c>
      <c r="Q67" s="284">
        <v>55</v>
      </c>
      <c r="R67" s="285">
        <v>39</v>
      </c>
      <c r="S67" s="285">
        <v>68</v>
      </c>
      <c r="T67" s="285">
        <v>58</v>
      </c>
      <c r="U67" s="286">
        <v>82</v>
      </c>
      <c r="V67" s="285">
        <v>39.200000000000003</v>
      </c>
      <c r="W67" s="285">
        <v>44</v>
      </c>
      <c r="X67" s="285">
        <v>57</v>
      </c>
      <c r="Y67" s="285">
        <v>47</v>
      </c>
      <c r="Z67" s="285">
        <v>61</v>
      </c>
      <c r="AA67" s="269"/>
      <c r="AB67" s="270"/>
      <c r="AC67" s="270"/>
      <c r="AD67" s="270"/>
      <c r="AE67" s="270"/>
      <c r="AF67" s="275">
        <v>80</v>
      </c>
      <c r="AG67" s="276">
        <v>63</v>
      </c>
      <c r="AH67" s="276">
        <v>81</v>
      </c>
      <c r="AI67" s="276">
        <v>83</v>
      </c>
      <c r="AJ67" s="277">
        <v>48</v>
      </c>
      <c r="AK67" s="270"/>
      <c r="AL67" s="270"/>
      <c r="AM67" s="270"/>
      <c r="AN67" s="270"/>
      <c r="AO67" s="270"/>
      <c r="AP67" s="269"/>
      <c r="AQ67" s="270"/>
      <c r="AR67" s="270"/>
      <c r="AS67" s="270"/>
      <c r="AT67" s="271"/>
      <c r="AU67" s="270"/>
      <c r="AV67" s="270"/>
      <c r="AW67" s="270"/>
      <c r="AX67" s="270"/>
      <c r="AY67" s="270"/>
      <c r="AZ67" s="269"/>
      <c r="BA67" s="270"/>
      <c r="BB67" s="270"/>
      <c r="BC67" s="270"/>
      <c r="BD67" s="271"/>
      <c r="BE67" s="270"/>
      <c r="BF67" s="270"/>
      <c r="BG67" s="270"/>
      <c r="BH67" s="270"/>
      <c r="BI67" s="270"/>
      <c r="BJ67" s="269"/>
      <c r="BK67" s="270"/>
      <c r="BL67" s="270"/>
      <c r="BM67" s="270"/>
      <c r="BN67" s="271"/>
      <c r="BO67" s="287"/>
      <c r="BP67" s="287"/>
      <c r="BQ67" s="287"/>
      <c r="BR67" s="287"/>
      <c r="BS67" s="287"/>
      <c r="BT67" s="269"/>
      <c r="BU67" s="270"/>
      <c r="BV67" s="270"/>
      <c r="BW67" s="270"/>
      <c r="BX67" s="271"/>
    </row>
    <row r="68" spans="1:76" x14ac:dyDescent="0.25">
      <c r="A68" s="254" t="s">
        <v>208</v>
      </c>
      <c r="B68" s="284">
        <v>47.53</v>
      </c>
      <c r="C68" s="285">
        <v>56.94</v>
      </c>
      <c r="D68" s="285">
        <v>64.25</v>
      </c>
      <c r="E68" s="285">
        <v>58.73</v>
      </c>
      <c r="F68" s="285">
        <v>52.68</v>
      </c>
      <c r="G68" s="284">
        <v>52.75</v>
      </c>
      <c r="H68" s="285">
        <v>50.79</v>
      </c>
      <c r="I68" s="285">
        <v>55.58</v>
      </c>
      <c r="J68" s="285">
        <v>55.03</v>
      </c>
      <c r="K68" s="286">
        <v>49.32</v>
      </c>
      <c r="L68" s="285">
        <v>191.71</v>
      </c>
      <c r="M68" s="285">
        <v>178.16</v>
      </c>
      <c r="N68" s="285">
        <v>204.63</v>
      </c>
      <c r="O68" s="285">
        <v>212.86</v>
      </c>
      <c r="P68" s="285">
        <v>208.17</v>
      </c>
      <c r="Q68" s="269"/>
      <c r="R68" s="270"/>
      <c r="S68" s="270"/>
      <c r="T68" s="270"/>
      <c r="U68" s="271"/>
      <c r="V68" s="285">
        <v>88.68</v>
      </c>
      <c r="W68" s="285">
        <v>80.87</v>
      </c>
      <c r="X68" s="285">
        <v>76.569999999999993</v>
      </c>
      <c r="Y68" s="285">
        <v>83</v>
      </c>
      <c r="Z68" s="285">
        <v>69.959999999999994</v>
      </c>
      <c r="AA68" s="269"/>
      <c r="AB68" s="270"/>
      <c r="AC68" s="270"/>
      <c r="AD68" s="270"/>
      <c r="AE68" s="270"/>
      <c r="AF68" s="275">
        <v>80</v>
      </c>
      <c r="AG68" s="276">
        <v>63</v>
      </c>
      <c r="AH68" s="276">
        <v>81</v>
      </c>
      <c r="AI68" s="276">
        <v>83</v>
      </c>
      <c r="AJ68" s="277">
        <v>48</v>
      </c>
      <c r="AK68" s="270"/>
      <c r="AL68" s="270"/>
      <c r="AM68" s="270"/>
      <c r="AN68" s="270"/>
      <c r="AO68" s="270"/>
      <c r="AP68" s="284">
        <v>2032</v>
      </c>
      <c r="AQ68" s="285">
        <v>1327.2</v>
      </c>
      <c r="AR68" s="285">
        <v>1733</v>
      </c>
      <c r="AS68" s="285">
        <v>1344</v>
      </c>
      <c r="AT68" s="286">
        <v>1667</v>
      </c>
      <c r="AU68" s="270"/>
      <c r="AV68" s="270"/>
      <c r="AW68" s="270"/>
      <c r="AX68" s="270"/>
      <c r="AY68" s="270"/>
      <c r="AZ68" s="269"/>
      <c r="BA68" s="270"/>
      <c r="BB68" s="270"/>
      <c r="BC68" s="270"/>
      <c r="BD68" s="271"/>
      <c r="BE68" s="270"/>
      <c r="BF68" s="270"/>
      <c r="BG68" s="270"/>
      <c r="BH68" s="270"/>
      <c r="BI68" s="270"/>
      <c r="BJ68" s="269"/>
      <c r="BK68" s="270"/>
      <c r="BL68" s="270"/>
      <c r="BM68" s="270"/>
      <c r="BN68" s="271"/>
      <c r="BO68" s="287"/>
      <c r="BP68" s="287"/>
      <c r="BQ68" s="287"/>
      <c r="BR68" s="287"/>
      <c r="BS68" s="287"/>
      <c r="BT68" s="269"/>
      <c r="BU68" s="270"/>
      <c r="BV68" s="270"/>
      <c r="BW68" s="270"/>
      <c r="BX68" s="271"/>
    </row>
    <row r="69" spans="1:76" x14ac:dyDescent="0.25">
      <c r="A69" s="254" t="s">
        <v>209</v>
      </c>
      <c r="B69" s="284">
        <v>34</v>
      </c>
      <c r="C69" s="285">
        <v>32</v>
      </c>
      <c r="D69" s="285">
        <v>44.13</v>
      </c>
      <c r="E69" s="285">
        <v>29.6</v>
      </c>
      <c r="F69" s="285">
        <v>56</v>
      </c>
      <c r="G69" s="284">
        <v>27.08</v>
      </c>
      <c r="H69" s="285">
        <v>28.04</v>
      </c>
      <c r="I69" s="285">
        <v>48.14</v>
      </c>
      <c r="J69" s="285">
        <v>49.69</v>
      </c>
      <c r="K69" s="286">
        <v>38.83</v>
      </c>
      <c r="L69" s="285">
        <v>116.53</v>
      </c>
      <c r="M69" s="285">
        <v>104.16</v>
      </c>
      <c r="N69" s="285">
        <v>177.82</v>
      </c>
      <c r="O69" s="285">
        <v>175.08</v>
      </c>
      <c r="P69" s="285">
        <v>166.46</v>
      </c>
      <c r="Q69" s="284">
        <v>69</v>
      </c>
      <c r="R69" s="285">
        <v>55</v>
      </c>
      <c r="S69" s="285">
        <v>77</v>
      </c>
      <c r="T69" s="285">
        <v>61</v>
      </c>
      <c r="U69" s="286">
        <v>59</v>
      </c>
      <c r="V69" s="285">
        <v>60</v>
      </c>
      <c r="W69" s="285">
        <v>37.6</v>
      </c>
      <c r="X69" s="285">
        <v>81.05</v>
      </c>
      <c r="Y69" s="285">
        <v>61.73</v>
      </c>
      <c r="Z69" s="285">
        <v>48.48</v>
      </c>
      <c r="AA69" s="269"/>
      <c r="AB69" s="270"/>
      <c r="AC69" s="270"/>
      <c r="AD69" s="270"/>
      <c r="AE69" s="270"/>
      <c r="AF69" s="275">
        <v>80</v>
      </c>
      <c r="AG69" s="276">
        <v>63</v>
      </c>
      <c r="AH69" s="276">
        <v>81</v>
      </c>
      <c r="AI69" s="276">
        <v>83</v>
      </c>
      <c r="AJ69" s="277">
        <v>48</v>
      </c>
      <c r="AK69" s="270"/>
      <c r="AL69" s="270"/>
      <c r="AM69" s="270"/>
      <c r="AN69" s="270"/>
      <c r="AO69" s="270"/>
      <c r="AP69" s="284">
        <v>1669</v>
      </c>
      <c r="AQ69" s="285">
        <v>1254</v>
      </c>
      <c r="AR69" s="285">
        <v>1752</v>
      </c>
      <c r="AS69" s="285">
        <v>1480</v>
      </c>
      <c r="AT69" s="286">
        <v>1968</v>
      </c>
      <c r="AU69" s="270"/>
      <c r="AV69" s="270"/>
      <c r="AW69" s="270"/>
      <c r="AX69" s="270"/>
      <c r="AY69" s="270"/>
      <c r="AZ69" s="269"/>
      <c r="BA69" s="270"/>
      <c r="BB69" s="270"/>
      <c r="BC69" s="270"/>
      <c r="BD69" s="271"/>
      <c r="BE69" s="270"/>
      <c r="BF69" s="270"/>
      <c r="BG69" s="270"/>
      <c r="BH69" s="270"/>
      <c r="BI69" s="270"/>
      <c r="BJ69" s="269"/>
      <c r="BK69" s="270"/>
      <c r="BL69" s="270"/>
      <c r="BM69" s="270"/>
      <c r="BN69" s="271"/>
      <c r="BO69" s="287"/>
      <c r="BP69" s="287"/>
      <c r="BQ69" s="287"/>
      <c r="BR69" s="287"/>
      <c r="BS69" s="287"/>
      <c r="BT69" s="269"/>
      <c r="BU69" s="270"/>
      <c r="BV69" s="270"/>
      <c r="BW69" s="270"/>
      <c r="BX69" s="271"/>
    </row>
    <row r="70" spans="1:76" x14ac:dyDescent="0.25">
      <c r="A70" s="254" t="s">
        <v>210</v>
      </c>
      <c r="B70" s="284">
        <v>62.16</v>
      </c>
      <c r="C70" s="285">
        <v>62.3</v>
      </c>
      <c r="D70" s="285">
        <v>72.34</v>
      </c>
      <c r="E70" s="285">
        <v>65.290000000000006</v>
      </c>
      <c r="F70" s="285">
        <v>69.44</v>
      </c>
      <c r="G70" s="284">
        <v>38.17</v>
      </c>
      <c r="H70" s="285">
        <v>39.659999999999997</v>
      </c>
      <c r="I70" s="285">
        <v>43.67</v>
      </c>
      <c r="J70" s="285">
        <v>45.6</v>
      </c>
      <c r="K70" s="286">
        <v>39.479999999999997</v>
      </c>
      <c r="L70" s="285">
        <v>157.22</v>
      </c>
      <c r="M70" s="285">
        <v>144.88</v>
      </c>
      <c r="N70" s="285">
        <v>167.98</v>
      </c>
      <c r="O70" s="285">
        <v>188.89</v>
      </c>
      <c r="P70" s="285">
        <v>171.23</v>
      </c>
      <c r="Q70" s="284">
        <v>62.27</v>
      </c>
      <c r="R70" s="285">
        <v>72.73</v>
      </c>
      <c r="S70" s="285">
        <v>88.77</v>
      </c>
      <c r="T70" s="285">
        <v>71.25</v>
      </c>
      <c r="U70" s="286">
        <v>82.56</v>
      </c>
      <c r="V70" s="285">
        <v>79.78</v>
      </c>
      <c r="W70" s="285">
        <v>71.06</v>
      </c>
      <c r="X70" s="285">
        <v>94.49</v>
      </c>
      <c r="Y70" s="285">
        <v>69.53</v>
      </c>
      <c r="Z70" s="285">
        <v>96.74</v>
      </c>
      <c r="AA70" s="284">
        <v>19</v>
      </c>
      <c r="AB70" s="285">
        <v>20</v>
      </c>
      <c r="AC70" s="285">
        <v>24</v>
      </c>
      <c r="AD70" s="285">
        <v>12</v>
      </c>
      <c r="AE70" s="285">
        <v>30</v>
      </c>
      <c r="AF70" s="275">
        <v>80</v>
      </c>
      <c r="AG70" s="276">
        <v>63</v>
      </c>
      <c r="AH70" s="276">
        <v>81</v>
      </c>
      <c r="AI70" s="276">
        <v>83</v>
      </c>
      <c r="AJ70" s="277">
        <v>48</v>
      </c>
      <c r="AK70" s="270"/>
      <c r="AL70" s="270"/>
      <c r="AM70" s="270"/>
      <c r="AN70" s="270"/>
      <c r="AO70" s="270"/>
      <c r="AP70" s="284">
        <v>2179.02</v>
      </c>
      <c r="AQ70" s="285">
        <v>1773.66</v>
      </c>
      <c r="AR70" s="285">
        <v>2007.97</v>
      </c>
      <c r="AS70" s="285">
        <v>1492.76</v>
      </c>
      <c r="AT70" s="286">
        <v>2891.8</v>
      </c>
      <c r="AU70" s="285">
        <v>2050</v>
      </c>
      <c r="AV70" s="285">
        <v>2130</v>
      </c>
      <c r="AW70" s="285">
        <v>2150</v>
      </c>
      <c r="AX70" s="285">
        <v>2808</v>
      </c>
      <c r="AY70" s="285">
        <v>1800</v>
      </c>
      <c r="AZ70" s="269"/>
      <c r="BA70" s="270"/>
      <c r="BB70" s="270"/>
      <c r="BC70" s="270"/>
      <c r="BD70" s="271"/>
      <c r="BE70" s="270"/>
      <c r="BF70" s="270"/>
      <c r="BG70" s="270"/>
      <c r="BH70" s="270"/>
      <c r="BI70" s="270"/>
      <c r="BJ70" s="269"/>
      <c r="BK70" s="270"/>
      <c r="BL70" s="270"/>
      <c r="BM70" s="270"/>
      <c r="BN70" s="271"/>
      <c r="BO70" s="287"/>
      <c r="BP70" s="287"/>
      <c r="BQ70" s="287"/>
      <c r="BR70" s="287"/>
      <c r="BS70" s="287"/>
      <c r="BT70" s="269"/>
      <c r="BU70" s="270"/>
      <c r="BV70" s="270"/>
      <c r="BW70" s="270"/>
      <c r="BX70" s="271"/>
    </row>
    <row r="71" spans="1:76" x14ac:dyDescent="0.25">
      <c r="A71" s="254" t="s">
        <v>211</v>
      </c>
      <c r="B71" s="284">
        <v>55.84</v>
      </c>
      <c r="C71" s="285">
        <v>44.82</v>
      </c>
      <c r="D71" s="285">
        <v>51.22</v>
      </c>
      <c r="E71" s="285">
        <v>51</v>
      </c>
      <c r="F71" s="285">
        <v>60.86</v>
      </c>
      <c r="G71" s="284">
        <v>26.9</v>
      </c>
      <c r="H71" s="285">
        <v>25.53</v>
      </c>
      <c r="I71" s="285">
        <v>28.2</v>
      </c>
      <c r="J71" s="285">
        <v>43.01</v>
      </c>
      <c r="K71" s="286">
        <v>30.45</v>
      </c>
      <c r="L71" s="285">
        <v>128.01</v>
      </c>
      <c r="M71" s="285">
        <v>76.5</v>
      </c>
      <c r="N71" s="285">
        <v>143.71</v>
      </c>
      <c r="O71" s="285">
        <v>175.48</v>
      </c>
      <c r="P71" s="285">
        <v>136.94999999999999</v>
      </c>
      <c r="Q71" s="284">
        <v>67</v>
      </c>
      <c r="R71" s="285">
        <v>58</v>
      </c>
      <c r="S71" s="285">
        <v>75</v>
      </c>
      <c r="T71" s="285">
        <v>88</v>
      </c>
      <c r="U71" s="286">
        <v>70</v>
      </c>
      <c r="V71" s="285">
        <v>57</v>
      </c>
      <c r="W71" s="285">
        <v>57</v>
      </c>
      <c r="X71" s="285">
        <v>89</v>
      </c>
      <c r="Y71" s="285">
        <v>81</v>
      </c>
      <c r="Z71" s="285">
        <v>74</v>
      </c>
      <c r="AA71" s="284">
        <v>19</v>
      </c>
      <c r="AB71" s="285">
        <v>20</v>
      </c>
      <c r="AC71" s="285">
        <v>24</v>
      </c>
      <c r="AD71" s="285">
        <v>12</v>
      </c>
      <c r="AE71" s="285">
        <v>30</v>
      </c>
      <c r="AF71" s="275">
        <v>80</v>
      </c>
      <c r="AG71" s="276">
        <v>63</v>
      </c>
      <c r="AH71" s="276">
        <v>81</v>
      </c>
      <c r="AI71" s="276">
        <v>83</v>
      </c>
      <c r="AJ71" s="277">
        <v>48</v>
      </c>
      <c r="AK71" s="285">
        <v>1950</v>
      </c>
      <c r="AL71" s="285">
        <v>1553</v>
      </c>
      <c r="AM71" s="285">
        <v>1682</v>
      </c>
      <c r="AN71" s="285">
        <v>2282</v>
      </c>
      <c r="AO71" s="285">
        <v>2347</v>
      </c>
      <c r="AP71" s="284">
        <v>1498.86</v>
      </c>
      <c r="AQ71" s="285">
        <v>1339</v>
      </c>
      <c r="AR71" s="285">
        <v>1322.12</v>
      </c>
      <c r="AS71" s="285">
        <v>1491</v>
      </c>
      <c r="AT71" s="286">
        <v>2090</v>
      </c>
      <c r="AU71" s="270"/>
      <c r="AV71" s="270"/>
      <c r="AW71" s="270"/>
      <c r="AX71" s="270"/>
      <c r="AY71" s="270"/>
      <c r="AZ71" s="269"/>
      <c r="BA71" s="270"/>
      <c r="BB71" s="270"/>
      <c r="BC71" s="270"/>
      <c r="BD71" s="271"/>
      <c r="BE71" s="270"/>
      <c r="BF71" s="270"/>
      <c r="BG71" s="270"/>
      <c r="BH71" s="270"/>
      <c r="BI71" s="270"/>
      <c r="BJ71" s="269"/>
      <c r="BK71" s="270"/>
      <c r="BL71" s="270"/>
      <c r="BM71" s="270"/>
      <c r="BN71" s="271"/>
      <c r="BO71" s="287"/>
      <c r="BP71" s="287"/>
      <c r="BQ71" s="287"/>
      <c r="BR71" s="287"/>
      <c r="BS71" s="287"/>
      <c r="BT71" s="269"/>
      <c r="BU71" s="270"/>
      <c r="BV71" s="270"/>
      <c r="BW71" s="270"/>
      <c r="BX71" s="271"/>
    </row>
    <row r="72" spans="1:76" x14ac:dyDescent="0.25">
      <c r="A72" s="254" t="s">
        <v>212</v>
      </c>
      <c r="B72" s="284">
        <v>42.81</v>
      </c>
      <c r="C72" s="285">
        <v>54.95</v>
      </c>
      <c r="D72" s="285">
        <v>74.540000000000006</v>
      </c>
      <c r="E72" s="285">
        <v>57.27</v>
      </c>
      <c r="F72" s="285">
        <v>70.39</v>
      </c>
      <c r="G72" s="284">
        <v>52.25</v>
      </c>
      <c r="H72" s="285">
        <v>54.4</v>
      </c>
      <c r="I72" s="285">
        <v>60.39</v>
      </c>
      <c r="J72" s="285">
        <v>63.22</v>
      </c>
      <c r="K72" s="286">
        <v>57.46</v>
      </c>
      <c r="L72" s="285">
        <v>186.73</v>
      </c>
      <c r="M72" s="285">
        <v>189.69</v>
      </c>
      <c r="N72" s="285">
        <v>216.2</v>
      </c>
      <c r="O72" s="285">
        <v>217.96</v>
      </c>
      <c r="P72" s="285">
        <v>215.77</v>
      </c>
      <c r="Q72" s="284">
        <v>69</v>
      </c>
      <c r="R72" s="285">
        <v>55</v>
      </c>
      <c r="S72" s="285">
        <v>77</v>
      </c>
      <c r="T72" s="285">
        <v>70</v>
      </c>
      <c r="U72" s="286">
        <v>61</v>
      </c>
      <c r="V72" s="285">
        <v>97.15</v>
      </c>
      <c r="W72" s="285">
        <v>70.75</v>
      </c>
      <c r="X72" s="285">
        <v>111.03</v>
      </c>
      <c r="Y72" s="285">
        <v>74.430000000000007</v>
      </c>
      <c r="Z72" s="285">
        <v>95.44</v>
      </c>
      <c r="AA72" s="269"/>
      <c r="AB72" s="270"/>
      <c r="AC72" s="270"/>
      <c r="AD72" s="270"/>
      <c r="AE72" s="270"/>
      <c r="AF72" s="272"/>
      <c r="AG72" s="273"/>
      <c r="AH72" s="273"/>
      <c r="AI72" s="273"/>
      <c r="AJ72" s="274"/>
      <c r="AK72" s="270"/>
      <c r="AL72" s="270"/>
      <c r="AM72" s="270"/>
      <c r="AN72" s="270"/>
      <c r="AO72" s="270"/>
      <c r="AP72" s="269"/>
      <c r="AQ72" s="270"/>
      <c r="AR72" s="270"/>
      <c r="AS72" s="270"/>
      <c r="AT72" s="271"/>
      <c r="AU72" s="270"/>
      <c r="AV72" s="270"/>
      <c r="AW72" s="270"/>
      <c r="AX72" s="270"/>
      <c r="AY72" s="270"/>
      <c r="AZ72" s="269"/>
      <c r="BA72" s="270"/>
      <c r="BB72" s="270"/>
      <c r="BC72" s="270"/>
      <c r="BD72" s="271"/>
      <c r="BE72" s="270"/>
      <c r="BF72" s="270"/>
      <c r="BG72" s="270"/>
      <c r="BH72" s="270"/>
      <c r="BI72" s="270"/>
      <c r="BJ72" s="269"/>
      <c r="BK72" s="270"/>
      <c r="BL72" s="270"/>
      <c r="BM72" s="270"/>
      <c r="BN72" s="271"/>
      <c r="BO72" s="287"/>
      <c r="BP72" s="287"/>
      <c r="BQ72" s="287"/>
      <c r="BR72" s="287"/>
      <c r="BS72" s="287"/>
      <c r="BT72" s="269"/>
      <c r="BU72" s="270"/>
      <c r="BV72" s="270"/>
      <c r="BW72" s="270"/>
      <c r="BX72" s="271"/>
    </row>
    <row r="73" spans="1:76" x14ac:dyDescent="0.25">
      <c r="A73" s="254" t="s">
        <v>213</v>
      </c>
      <c r="B73" s="284">
        <v>34</v>
      </c>
      <c r="C73" s="285">
        <v>39</v>
      </c>
      <c r="D73" s="285">
        <v>46</v>
      </c>
      <c r="E73" s="285">
        <v>46</v>
      </c>
      <c r="F73" s="285">
        <v>64</v>
      </c>
      <c r="G73" s="284">
        <v>22.92</v>
      </c>
      <c r="H73" s="285">
        <v>23.09</v>
      </c>
      <c r="I73" s="285">
        <v>38.6</v>
      </c>
      <c r="J73" s="285">
        <v>44.01</v>
      </c>
      <c r="K73" s="286">
        <v>36.76</v>
      </c>
      <c r="L73" s="285">
        <v>70.44</v>
      </c>
      <c r="M73" s="285">
        <v>88.64</v>
      </c>
      <c r="N73" s="285">
        <v>137.91999999999999</v>
      </c>
      <c r="O73" s="285">
        <v>130.08000000000001</v>
      </c>
      <c r="P73" s="285">
        <v>117.58</v>
      </c>
      <c r="Q73" s="284">
        <v>55</v>
      </c>
      <c r="R73" s="285">
        <v>28</v>
      </c>
      <c r="S73" s="285">
        <v>74</v>
      </c>
      <c r="T73" s="285">
        <v>63</v>
      </c>
      <c r="U73" s="286">
        <v>51</v>
      </c>
      <c r="V73" s="285">
        <v>40</v>
      </c>
      <c r="W73" s="285">
        <v>37.6</v>
      </c>
      <c r="X73" s="285">
        <v>50.31</v>
      </c>
      <c r="Y73" s="285">
        <v>43.31</v>
      </c>
      <c r="Z73" s="285">
        <v>53</v>
      </c>
      <c r="AA73" s="269"/>
      <c r="AB73" s="270"/>
      <c r="AC73" s="270"/>
      <c r="AD73" s="270"/>
      <c r="AE73" s="270"/>
      <c r="AF73" s="272"/>
      <c r="AG73" s="273"/>
      <c r="AH73" s="273"/>
      <c r="AI73" s="273"/>
      <c r="AJ73" s="274"/>
      <c r="AK73" s="270"/>
      <c r="AL73" s="270"/>
      <c r="AM73" s="270"/>
      <c r="AN73" s="270"/>
      <c r="AO73" s="270"/>
      <c r="AP73" s="284">
        <v>1187</v>
      </c>
      <c r="AQ73" s="285">
        <v>1254</v>
      </c>
      <c r="AR73" s="285">
        <v>1752</v>
      </c>
      <c r="AS73" s="285">
        <v>980</v>
      </c>
      <c r="AT73" s="286">
        <v>1392</v>
      </c>
      <c r="AU73" s="270"/>
      <c r="AV73" s="270"/>
      <c r="AW73" s="270"/>
      <c r="AX73" s="270"/>
      <c r="AY73" s="270"/>
      <c r="AZ73" s="269"/>
      <c r="BA73" s="270"/>
      <c r="BB73" s="270"/>
      <c r="BC73" s="270"/>
      <c r="BD73" s="271"/>
      <c r="BE73" s="270"/>
      <c r="BF73" s="270"/>
      <c r="BG73" s="270"/>
      <c r="BH73" s="270"/>
      <c r="BI73" s="270"/>
      <c r="BJ73" s="269"/>
      <c r="BK73" s="270"/>
      <c r="BL73" s="270"/>
      <c r="BM73" s="270"/>
      <c r="BN73" s="271"/>
      <c r="BO73" s="287"/>
      <c r="BP73" s="287"/>
      <c r="BQ73" s="287"/>
      <c r="BR73" s="287"/>
      <c r="BS73" s="287"/>
      <c r="BT73" s="269"/>
      <c r="BU73" s="270"/>
      <c r="BV73" s="270"/>
      <c r="BW73" s="270"/>
      <c r="BX73" s="271"/>
    </row>
    <row r="74" spans="1:76" x14ac:dyDescent="0.25">
      <c r="A74" s="254" t="s">
        <v>214</v>
      </c>
      <c r="B74" s="284">
        <v>48.83</v>
      </c>
      <c r="C74" s="285">
        <v>43.45</v>
      </c>
      <c r="D74" s="285">
        <v>49.5</v>
      </c>
      <c r="E74" s="285">
        <v>47.53</v>
      </c>
      <c r="F74" s="285">
        <v>45.41</v>
      </c>
      <c r="G74" s="284">
        <v>35.72</v>
      </c>
      <c r="H74" s="285">
        <v>45.5</v>
      </c>
      <c r="I74" s="285">
        <v>55.96</v>
      </c>
      <c r="J74" s="285">
        <v>61.1</v>
      </c>
      <c r="K74" s="286">
        <v>52.31</v>
      </c>
      <c r="L74" s="285">
        <v>150.96</v>
      </c>
      <c r="M74" s="285">
        <v>164.49</v>
      </c>
      <c r="N74" s="285">
        <v>207.39</v>
      </c>
      <c r="O74" s="285">
        <v>207.7</v>
      </c>
      <c r="P74" s="285">
        <v>211.17</v>
      </c>
      <c r="Q74" s="284">
        <v>60</v>
      </c>
      <c r="R74" s="285">
        <v>55.4</v>
      </c>
      <c r="S74" s="285">
        <v>76.7</v>
      </c>
      <c r="T74" s="285">
        <v>67.8</v>
      </c>
      <c r="U74" s="286">
        <v>91.3</v>
      </c>
      <c r="V74" s="285">
        <v>60</v>
      </c>
      <c r="W74" s="285">
        <v>52.8</v>
      </c>
      <c r="X74" s="285">
        <v>79</v>
      </c>
      <c r="Y74" s="285">
        <v>52</v>
      </c>
      <c r="Z74" s="285">
        <v>52.8</v>
      </c>
      <c r="AA74" s="269"/>
      <c r="AB74" s="270"/>
      <c r="AC74" s="270"/>
      <c r="AD74" s="270"/>
      <c r="AE74" s="270"/>
      <c r="AF74" s="275">
        <v>80</v>
      </c>
      <c r="AG74" s="276">
        <v>63</v>
      </c>
      <c r="AH74" s="276">
        <v>81</v>
      </c>
      <c r="AI74" s="276">
        <v>83</v>
      </c>
      <c r="AJ74" s="277">
        <v>48</v>
      </c>
      <c r="AK74" s="270"/>
      <c r="AL74" s="270"/>
      <c r="AM74" s="270"/>
      <c r="AN74" s="270"/>
      <c r="AO74" s="270"/>
      <c r="AP74" s="269"/>
      <c r="AQ74" s="270"/>
      <c r="AR74" s="270"/>
      <c r="AS74" s="270"/>
      <c r="AT74" s="271"/>
      <c r="AU74" s="270"/>
      <c r="AV74" s="270"/>
      <c r="AW74" s="270"/>
      <c r="AX74" s="270"/>
      <c r="AY74" s="270"/>
      <c r="AZ74" s="269"/>
      <c r="BA74" s="270"/>
      <c r="BB74" s="270"/>
      <c r="BC74" s="270"/>
      <c r="BD74" s="271"/>
      <c r="BE74" s="270"/>
      <c r="BF74" s="270"/>
      <c r="BG74" s="270"/>
      <c r="BH74" s="270"/>
      <c r="BI74" s="270"/>
      <c r="BJ74" s="269"/>
      <c r="BK74" s="270"/>
      <c r="BL74" s="270"/>
      <c r="BM74" s="270"/>
      <c r="BN74" s="271"/>
      <c r="BO74" s="287"/>
      <c r="BP74" s="287"/>
      <c r="BQ74" s="287"/>
      <c r="BR74" s="287"/>
      <c r="BS74" s="287"/>
      <c r="BT74" s="269"/>
      <c r="BU74" s="270"/>
      <c r="BV74" s="270"/>
      <c r="BW74" s="270"/>
      <c r="BX74" s="271"/>
    </row>
    <row r="75" spans="1:76" x14ac:dyDescent="0.25">
      <c r="A75" s="254" t="s">
        <v>215</v>
      </c>
      <c r="B75" s="284">
        <v>41</v>
      </c>
      <c r="C75" s="285">
        <v>46</v>
      </c>
      <c r="D75" s="285">
        <v>66</v>
      </c>
      <c r="E75" s="285">
        <v>59</v>
      </c>
      <c r="F75" s="285">
        <v>50</v>
      </c>
      <c r="G75" s="284">
        <v>50.13</v>
      </c>
      <c r="H75" s="285">
        <v>55.82</v>
      </c>
      <c r="I75" s="285">
        <v>64.650000000000006</v>
      </c>
      <c r="J75" s="285">
        <v>64.16</v>
      </c>
      <c r="K75" s="286">
        <v>56.69</v>
      </c>
      <c r="L75" s="285">
        <v>182.83</v>
      </c>
      <c r="M75" s="285">
        <v>192.57</v>
      </c>
      <c r="N75" s="285">
        <v>217.6</v>
      </c>
      <c r="O75" s="285">
        <v>218.13</v>
      </c>
      <c r="P75" s="285">
        <v>227.05</v>
      </c>
      <c r="Q75" s="284">
        <v>60</v>
      </c>
      <c r="R75" s="285">
        <v>41</v>
      </c>
      <c r="S75" s="285">
        <v>67</v>
      </c>
      <c r="T75" s="285">
        <v>56</v>
      </c>
      <c r="U75" s="286">
        <v>51</v>
      </c>
      <c r="V75" s="285">
        <v>61</v>
      </c>
      <c r="W75" s="285">
        <v>58.4</v>
      </c>
      <c r="X75" s="285">
        <v>89</v>
      </c>
      <c r="Y75" s="285">
        <v>98</v>
      </c>
      <c r="Z75" s="285">
        <v>85</v>
      </c>
      <c r="AA75" s="269"/>
      <c r="AB75" s="270"/>
      <c r="AC75" s="270"/>
      <c r="AD75" s="270"/>
      <c r="AE75" s="270"/>
      <c r="AF75" s="275">
        <v>80</v>
      </c>
      <c r="AG75" s="276">
        <v>63</v>
      </c>
      <c r="AH75" s="276">
        <v>81</v>
      </c>
      <c r="AI75" s="276">
        <v>83</v>
      </c>
      <c r="AJ75" s="277">
        <v>48</v>
      </c>
      <c r="AK75" s="270"/>
      <c r="AL75" s="270"/>
      <c r="AM75" s="270"/>
      <c r="AN75" s="270"/>
      <c r="AO75" s="270"/>
      <c r="AP75" s="284"/>
      <c r="AQ75" s="285"/>
      <c r="AR75" s="285"/>
      <c r="AS75" s="285"/>
      <c r="AT75" s="286"/>
      <c r="AU75" s="270"/>
      <c r="AV75" s="270"/>
      <c r="AW75" s="270"/>
      <c r="AX75" s="270"/>
      <c r="AY75" s="270"/>
      <c r="AZ75" s="269"/>
      <c r="BA75" s="270"/>
      <c r="BB75" s="270"/>
      <c r="BC75" s="270"/>
      <c r="BD75" s="271"/>
      <c r="BE75" s="270"/>
      <c r="BF75" s="270"/>
      <c r="BG75" s="270"/>
      <c r="BH75" s="270"/>
      <c r="BI75" s="270"/>
      <c r="BJ75" s="269"/>
      <c r="BK75" s="270"/>
      <c r="BL75" s="270"/>
      <c r="BM75" s="270"/>
      <c r="BN75" s="271"/>
      <c r="BO75" s="287"/>
      <c r="BP75" s="287"/>
      <c r="BQ75" s="287"/>
      <c r="BR75" s="287"/>
      <c r="BS75" s="287"/>
      <c r="BT75" s="269"/>
      <c r="BU75" s="270"/>
      <c r="BV75" s="270"/>
      <c r="BW75" s="270"/>
      <c r="BX75" s="271"/>
    </row>
    <row r="76" spans="1:76" x14ac:dyDescent="0.25">
      <c r="A76" s="254" t="s">
        <v>216</v>
      </c>
      <c r="B76" s="284">
        <v>53.32</v>
      </c>
      <c r="C76" s="285">
        <v>50.93</v>
      </c>
      <c r="D76" s="285">
        <v>59.52</v>
      </c>
      <c r="E76" s="285">
        <v>59.64</v>
      </c>
      <c r="F76" s="285">
        <v>54.62</v>
      </c>
      <c r="G76" s="284">
        <v>36.11</v>
      </c>
      <c r="H76" s="285">
        <v>38.869999999999997</v>
      </c>
      <c r="I76" s="285">
        <v>49.25</v>
      </c>
      <c r="J76" s="285">
        <v>53.81</v>
      </c>
      <c r="K76" s="286">
        <v>42.65</v>
      </c>
      <c r="L76" s="285">
        <v>153.79</v>
      </c>
      <c r="M76" s="285">
        <v>145.72</v>
      </c>
      <c r="N76" s="285">
        <v>184.69</v>
      </c>
      <c r="O76" s="285">
        <v>203.24</v>
      </c>
      <c r="P76" s="285">
        <v>180.05</v>
      </c>
      <c r="Q76" s="284">
        <v>45.36</v>
      </c>
      <c r="R76" s="285">
        <v>48.8</v>
      </c>
      <c r="S76" s="285">
        <v>56.44</v>
      </c>
      <c r="T76" s="285">
        <v>59.08</v>
      </c>
      <c r="U76" s="286">
        <v>61.72</v>
      </c>
      <c r="V76" s="285">
        <v>64.98</v>
      </c>
      <c r="W76" s="285">
        <v>53.18</v>
      </c>
      <c r="X76" s="285">
        <v>79.92</v>
      </c>
      <c r="Y76" s="285">
        <v>58.51</v>
      </c>
      <c r="Z76" s="285">
        <v>55</v>
      </c>
      <c r="AA76" s="284">
        <v>19</v>
      </c>
      <c r="AB76" s="285">
        <v>20</v>
      </c>
      <c r="AC76" s="285">
        <v>24</v>
      </c>
      <c r="AD76" s="285">
        <v>12</v>
      </c>
      <c r="AE76" s="285">
        <v>30</v>
      </c>
      <c r="AF76" s="275">
        <v>80</v>
      </c>
      <c r="AG76" s="276">
        <v>63</v>
      </c>
      <c r="AH76" s="276">
        <v>81</v>
      </c>
      <c r="AI76" s="276">
        <v>83</v>
      </c>
      <c r="AJ76" s="277">
        <v>48</v>
      </c>
      <c r="AK76" s="285">
        <v>1950</v>
      </c>
      <c r="AL76" s="285">
        <v>1553</v>
      </c>
      <c r="AM76" s="285">
        <v>1682</v>
      </c>
      <c r="AN76" s="285">
        <v>1651</v>
      </c>
      <c r="AO76" s="285">
        <v>2248</v>
      </c>
      <c r="AP76" s="284">
        <v>1223</v>
      </c>
      <c r="AQ76" s="285">
        <v>1271</v>
      </c>
      <c r="AR76" s="285">
        <v>1663</v>
      </c>
      <c r="AS76" s="285">
        <v>1536</v>
      </c>
      <c r="AT76" s="286">
        <v>1326</v>
      </c>
      <c r="AU76" s="285">
        <v>2050</v>
      </c>
      <c r="AV76" s="285">
        <v>2130</v>
      </c>
      <c r="AW76" s="285">
        <v>2150</v>
      </c>
      <c r="AX76" s="285">
        <v>2610</v>
      </c>
      <c r="AY76" s="285">
        <v>1800</v>
      </c>
      <c r="AZ76" s="269"/>
      <c r="BA76" s="270"/>
      <c r="BB76" s="270"/>
      <c r="BC76" s="270"/>
      <c r="BD76" s="271"/>
      <c r="BE76" s="270"/>
      <c r="BF76" s="270"/>
      <c r="BG76" s="270"/>
      <c r="BH76" s="270"/>
      <c r="BI76" s="270"/>
      <c r="BJ76" s="269"/>
      <c r="BK76" s="270"/>
      <c r="BL76" s="270"/>
      <c r="BM76" s="270"/>
      <c r="BN76" s="271"/>
      <c r="BO76" s="287"/>
      <c r="BP76" s="287"/>
      <c r="BQ76" s="287"/>
      <c r="BR76" s="287"/>
      <c r="BS76" s="287"/>
      <c r="BT76" s="269"/>
      <c r="BU76" s="270"/>
      <c r="BV76" s="270"/>
      <c r="BW76" s="270"/>
      <c r="BX76" s="271"/>
    </row>
    <row r="77" spans="1:76" x14ac:dyDescent="0.25">
      <c r="A77" s="254" t="s">
        <v>217</v>
      </c>
      <c r="B77" s="284">
        <v>52.01</v>
      </c>
      <c r="C77" s="285">
        <v>51.27</v>
      </c>
      <c r="D77" s="285">
        <v>57.95</v>
      </c>
      <c r="E77" s="285">
        <v>54.93</v>
      </c>
      <c r="F77" s="285">
        <v>57.64</v>
      </c>
      <c r="G77" s="284">
        <v>31.3</v>
      </c>
      <c r="H77" s="285">
        <v>35.340000000000003</v>
      </c>
      <c r="I77" s="285">
        <v>42.32</v>
      </c>
      <c r="J77" s="285">
        <v>51.05</v>
      </c>
      <c r="K77" s="286">
        <v>42.49</v>
      </c>
      <c r="L77" s="285">
        <v>127.38</v>
      </c>
      <c r="M77" s="285">
        <v>130.18</v>
      </c>
      <c r="N77" s="285">
        <v>166.13</v>
      </c>
      <c r="O77" s="285">
        <v>191.88</v>
      </c>
      <c r="P77" s="285">
        <v>178.31</v>
      </c>
      <c r="Q77" s="284">
        <v>44.82</v>
      </c>
      <c r="R77" s="285">
        <v>60.01</v>
      </c>
      <c r="S77" s="285">
        <v>55.73</v>
      </c>
      <c r="T77" s="285">
        <v>58.85</v>
      </c>
      <c r="U77" s="286">
        <v>61.21</v>
      </c>
      <c r="V77" s="285">
        <v>52.8</v>
      </c>
      <c r="W77" s="285">
        <v>52.8</v>
      </c>
      <c r="X77" s="285">
        <v>56.42</v>
      </c>
      <c r="Y77" s="285">
        <v>52.8</v>
      </c>
      <c r="Z77" s="285">
        <v>55.4</v>
      </c>
      <c r="AA77" s="284">
        <v>19</v>
      </c>
      <c r="AB77" s="285">
        <v>20</v>
      </c>
      <c r="AC77" s="285">
        <v>24</v>
      </c>
      <c r="AD77" s="285">
        <v>12</v>
      </c>
      <c r="AE77" s="285">
        <v>30</v>
      </c>
      <c r="AF77" s="275">
        <v>80</v>
      </c>
      <c r="AG77" s="276">
        <v>63</v>
      </c>
      <c r="AH77" s="276">
        <v>81</v>
      </c>
      <c r="AI77" s="276">
        <v>83</v>
      </c>
      <c r="AJ77" s="277">
        <v>48</v>
      </c>
      <c r="AK77" s="285">
        <v>1950</v>
      </c>
      <c r="AL77" s="285">
        <v>1553</v>
      </c>
      <c r="AM77" s="285">
        <v>1682</v>
      </c>
      <c r="AN77" s="285">
        <v>1651</v>
      </c>
      <c r="AO77" s="285">
        <v>2248</v>
      </c>
      <c r="AP77" s="284">
        <v>1686.21</v>
      </c>
      <c r="AQ77" s="285">
        <v>1318.38</v>
      </c>
      <c r="AR77" s="285">
        <v>2099.17</v>
      </c>
      <c r="AS77" s="285">
        <v>1564.23</v>
      </c>
      <c r="AT77" s="286">
        <v>1344.89</v>
      </c>
      <c r="AU77" s="285">
        <v>2050</v>
      </c>
      <c r="AV77" s="285">
        <v>2130</v>
      </c>
      <c r="AW77" s="285">
        <v>2150</v>
      </c>
      <c r="AX77" s="285">
        <v>2619</v>
      </c>
      <c r="AY77" s="285">
        <v>1800</v>
      </c>
      <c r="AZ77" s="269"/>
      <c r="BA77" s="270"/>
      <c r="BB77" s="270"/>
      <c r="BC77" s="270"/>
      <c r="BD77" s="271"/>
      <c r="BE77" s="270"/>
      <c r="BF77" s="270"/>
      <c r="BG77" s="270"/>
      <c r="BH77" s="270"/>
      <c r="BI77" s="270"/>
      <c r="BJ77" s="269"/>
      <c r="BK77" s="270"/>
      <c r="BL77" s="270"/>
      <c r="BM77" s="270"/>
      <c r="BN77" s="271"/>
      <c r="BO77" s="287"/>
      <c r="BP77" s="287"/>
      <c r="BQ77" s="287"/>
      <c r="BR77" s="287"/>
      <c r="BS77" s="287"/>
      <c r="BT77" s="269"/>
      <c r="BU77" s="270"/>
      <c r="BV77" s="270"/>
      <c r="BW77" s="270"/>
      <c r="BX77" s="271"/>
    </row>
    <row r="78" spans="1:76" x14ac:dyDescent="0.25">
      <c r="A78" s="254" t="s">
        <v>218</v>
      </c>
      <c r="B78" s="284">
        <v>74.72</v>
      </c>
      <c r="C78" s="285">
        <v>71.69</v>
      </c>
      <c r="D78" s="285">
        <v>72.14</v>
      </c>
      <c r="E78" s="285">
        <v>74.09</v>
      </c>
      <c r="F78" s="285">
        <v>77.930000000000007</v>
      </c>
      <c r="G78" s="284">
        <v>35.72</v>
      </c>
      <c r="H78" s="285">
        <v>35.700000000000003</v>
      </c>
      <c r="I78" s="285">
        <v>39.19</v>
      </c>
      <c r="J78" s="285">
        <v>48.36</v>
      </c>
      <c r="K78" s="286">
        <v>35.979999999999997</v>
      </c>
      <c r="L78" s="285">
        <v>140.36000000000001</v>
      </c>
      <c r="M78" s="285">
        <v>142.18</v>
      </c>
      <c r="N78" s="285">
        <v>171.06</v>
      </c>
      <c r="O78" s="285">
        <v>191.11</v>
      </c>
      <c r="P78" s="285">
        <v>157.79</v>
      </c>
      <c r="Q78" s="284">
        <v>79.739999999999995</v>
      </c>
      <c r="R78" s="285">
        <v>61.5</v>
      </c>
      <c r="S78" s="285">
        <v>81.36</v>
      </c>
      <c r="T78" s="285">
        <v>93.39</v>
      </c>
      <c r="U78" s="286">
        <v>86.32</v>
      </c>
      <c r="V78" s="285">
        <v>48.8</v>
      </c>
      <c r="W78" s="285">
        <v>62</v>
      </c>
      <c r="X78" s="285">
        <v>90.8</v>
      </c>
      <c r="Y78" s="285">
        <v>87.82</v>
      </c>
      <c r="Z78" s="285">
        <v>79.989999999999995</v>
      </c>
      <c r="AA78" s="284">
        <v>19</v>
      </c>
      <c r="AB78" s="285">
        <v>20</v>
      </c>
      <c r="AC78" s="285">
        <v>24</v>
      </c>
      <c r="AD78" s="285">
        <v>12</v>
      </c>
      <c r="AE78" s="285">
        <v>30</v>
      </c>
      <c r="AF78" s="272"/>
      <c r="AG78" s="273"/>
      <c r="AH78" s="273"/>
      <c r="AI78" s="273"/>
      <c r="AJ78" s="274"/>
      <c r="AK78" s="285">
        <v>2054</v>
      </c>
      <c r="AL78" s="285">
        <v>1541</v>
      </c>
      <c r="AM78" s="285">
        <v>1523</v>
      </c>
      <c r="AN78" s="285">
        <v>1740</v>
      </c>
      <c r="AO78" s="285">
        <v>2115</v>
      </c>
      <c r="AP78" s="284">
        <v>2141.5700000000002</v>
      </c>
      <c r="AQ78" s="285">
        <v>1425.89</v>
      </c>
      <c r="AR78" s="285">
        <v>1806.49</v>
      </c>
      <c r="AS78" s="285">
        <v>1543.51</v>
      </c>
      <c r="AT78" s="286">
        <v>2105.66</v>
      </c>
      <c r="AU78" s="285">
        <v>2050</v>
      </c>
      <c r="AV78" s="285">
        <v>2130</v>
      </c>
      <c r="AW78" s="285">
        <v>2150</v>
      </c>
      <c r="AX78" s="285">
        <v>1616</v>
      </c>
      <c r="AY78" s="285">
        <v>3331</v>
      </c>
      <c r="AZ78" s="269"/>
      <c r="BA78" s="270"/>
      <c r="BB78" s="270"/>
      <c r="BC78" s="270"/>
      <c r="BD78" s="271"/>
      <c r="BE78" s="270"/>
      <c r="BF78" s="270"/>
      <c r="BG78" s="270"/>
      <c r="BH78" s="270"/>
      <c r="BI78" s="270"/>
      <c r="BJ78" s="269"/>
      <c r="BK78" s="270"/>
      <c r="BL78" s="270"/>
      <c r="BM78" s="270"/>
      <c r="BN78" s="271"/>
      <c r="BO78" s="287"/>
      <c r="BP78" s="287"/>
      <c r="BQ78" s="287"/>
      <c r="BR78" s="287"/>
      <c r="BS78" s="287"/>
      <c r="BT78" s="269"/>
      <c r="BU78" s="270"/>
      <c r="BV78" s="270"/>
      <c r="BW78" s="270"/>
      <c r="BX78" s="271"/>
    </row>
    <row r="79" spans="1:76" x14ac:dyDescent="0.25">
      <c r="A79" s="254" t="s">
        <v>219</v>
      </c>
      <c r="B79" s="284">
        <v>41</v>
      </c>
      <c r="C79" s="285">
        <v>51</v>
      </c>
      <c r="D79" s="285">
        <v>60</v>
      </c>
      <c r="E79" s="285">
        <v>55</v>
      </c>
      <c r="F79" s="285">
        <v>55</v>
      </c>
      <c r="G79" s="284">
        <v>50.38</v>
      </c>
      <c r="H79" s="285">
        <v>47.99</v>
      </c>
      <c r="I79" s="285">
        <v>67.81</v>
      </c>
      <c r="J79" s="285">
        <v>68.92</v>
      </c>
      <c r="K79" s="286">
        <v>61.31</v>
      </c>
      <c r="L79" s="285">
        <v>185.07</v>
      </c>
      <c r="M79" s="285">
        <v>174.36</v>
      </c>
      <c r="N79" s="285">
        <v>225.38</v>
      </c>
      <c r="O79" s="285">
        <v>224.25</v>
      </c>
      <c r="P79" s="285">
        <v>227.65</v>
      </c>
      <c r="Q79" s="284">
        <v>69</v>
      </c>
      <c r="R79" s="285">
        <v>55</v>
      </c>
      <c r="S79" s="285">
        <v>77</v>
      </c>
      <c r="T79" s="285">
        <v>61</v>
      </c>
      <c r="U79" s="286">
        <v>51</v>
      </c>
      <c r="V79" s="285">
        <v>57.6</v>
      </c>
      <c r="W79" s="285">
        <v>55.2</v>
      </c>
      <c r="X79" s="285">
        <v>87.7</v>
      </c>
      <c r="Y79" s="285">
        <v>97.81</v>
      </c>
      <c r="Z79" s="285">
        <v>104.63</v>
      </c>
      <c r="AA79" s="269"/>
      <c r="AB79" s="270"/>
      <c r="AC79" s="270"/>
      <c r="AD79" s="270"/>
      <c r="AE79" s="270"/>
      <c r="AF79" s="272"/>
      <c r="AG79" s="273"/>
      <c r="AH79" s="273"/>
      <c r="AI79" s="273"/>
      <c r="AJ79" s="274"/>
      <c r="AK79" s="270"/>
      <c r="AL79" s="270"/>
      <c r="AM79" s="270"/>
      <c r="AN79" s="270"/>
      <c r="AO79" s="270"/>
      <c r="AP79" s="269"/>
      <c r="AQ79" s="270"/>
      <c r="AR79" s="270"/>
      <c r="AS79" s="270"/>
      <c r="AT79" s="271"/>
      <c r="AU79" s="270"/>
      <c r="AV79" s="270"/>
      <c r="AW79" s="270"/>
      <c r="AX79" s="270"/>
      <c r="AY79" s="270"/>
      <c r="AZ79" s="269"/>
      <c r="BA79" s="270"/>
      <c r="BB79" s="270"/>
      <c r="BC79" s="270"/>
      <c r="BD79" s="271"/>
      <c r="BE79" s="270"/>
      <c r="BF79" s="270"/>
      <c r="BG79" s="270"/>
      <c r="BH79" s="270"/>
      <c r="BI79" s="270"/>
      <c r="BJ79" s="269"/>
      <c r="BK79" s="270"/>
      <c r="BL79" s="270"/>
      <c r="BM79" s="270"/>
      <c r="BN79" s="271"/>
      <c r="BO79" s="287"/>
      <c r="BP79" s="287"/>
      <c r="BQ79" s="287"/>
      <c r="BR79" s="287"/>
      <c r="BS79" s="287"/>
      <c r="BT79" s="269"/>
      <c r="BU79" s="270"/>
      <c r="BV79" s="270"/>
      <c r="BW79" s="270"/>
      <c r="BX79" s="271"/>
    </row>
    <row r="80" spans="1:76" x14ac:dyDescent="0.25">
      <c r="A80" s="254" t="s">
        <v>220</v>
      </c>
      <c r="B80" s="284">
        <v>57</v>
      </c>
      <c r="C80" s="285">
        <v>43</v>
      </c>
      <c r="D80" s="285">
        <v>65</v>
      </c>
      <c r="E80" s="285">
        <v>52</v>
      </c>
      <c r="F80" s="285">
        <v>51</v>
      </c>
      <c r="G80" s="284">
        <v>47.14</v>
      </c>
      <c r="H80" s="285">
        <v>52.48</v>
      </c>
      <c r="I80" s="285">
        <v>60.11</v>
      </c>
      <c r="J80" s="285">
        <v>62.08</v>
      </c>
      <c r="K80" s="286">
        <v>54.39</v>
      </c>
      <c r="L80" s="285">
        <v>179.9</v>
      </c>
      <c r="M80" s="285">
        <v>181.96</v>
      </c>
      <c r="N80" s="285">
        <v>206.91</v>
      </c>
      <c r="O80" s="285">
        <v>210.8</v>
      </c>
      <c r="P80" s="285">
        <v>220.65</v>
      </c>
      <c r="Q80" s="284">
        <v>50.4</v>
      </c>
      <c r="R80" s="285">
        <v>45</v>
      </c>
      <c r="S80" s="285">
        <v>61.8</v>
      </c>
      <c r="T80" s="285">
        <v>56</v>
      </c>
      <c r="U80" s="286">
        <v>51</v>
      </c>
      <c r="V80" s="285">
        <v>61</v>
      </c>
      <c r="W80" s="285">
        <v>58</v>
      </c>
      <c r="X80" s="285">
        <v>98</v>
      </c>
      <c r="Y80" s="285">
        <v>98</v>
      </c>
      <c r="Z80" s="285">
        <v>85</v>
      </c>
      <c r="AA80" s="269"/>
      <c r="AB80" s="270"/>
      <c r="AC80" s="270"/>
      <c r="AD80" s="270"/>
      <c r="AE80" s="270"/>
      <c r="AF80" s="272"/>
      <c r="AG80" s="273"/>
      <c r="AH80" s="273"/>
      <c r="AI80" s="273"/>
      <c r="AJ80" s="274"/>
      <c r="AK80" s="270"/>
      <c r="AL80" s="270"/>
      <c r="AM80" s="270"/>
      <c r="AN80" s="270"/>
      <c r="AO80" s="270"/>
      <c r="AP80" s="284"/>
      <c r="AQ80" s="285"/>
      <c r="AR80" s="285"/>
      <c r="AS80" s="285"/>
      <c r="AT80" s="286"/>
      <c r="AU80" s="270"/>
      <c r="AV80" s="270"/>
      <c r="AW80" s="270"/>
      <c r="AX80" s="270"/>
      <c r="AY80" s="270"/>
      <c r="AZ80" s="269"/>
      <c r="BA80" s="270"/>
      <c r="BB80" s="270"/>
      <c r="BC80" s="270"/>
      <c r="BD80" s="271"/>
      <c r="BE80" s="270"/>
      <c r="BF80" s="270"/>
      <c r="BG80" s="270"/>
      <c r="BH80" s="270"/>
      <c r="BI80" s="270"/>
      <c r="BJ80" s="269"/>
      <c r="BK80" s="270"/>
      <c r="BL80" s="270"/>
      <c r="BM80" s="270"/>
      <c r="BN80" s="271"/>
      <c r="BO80" s="287"/>
      <c r="BP80" s="287"/>
      <c r="BQ80" s="287"/>
      <c r="BR80" s="287"/>
      <c r="BS80" s="287"/>
      <c r="BT80" s="269"/>
      <c r="BU80" s="270"/>
      <c r="BV80" s="270"/>
      <c r="BW80" s="270"/>
      <c r="BX80" s="271"/>
    </row>
    <row r="81" spans="1:76" x14ac:dyDescent="0.25">
      <c r="A81" s="254" t="s">
        <v>221</v>
      </c>
      <c r="B81" s="284">
        <v>41</v>
      </c>
      <c r="C81" s="285">
        <v>50</v>
      </c>
      <c r="D81" s="285">
        <v>58</v>
      </c>
      <c r="E81" s="285">
        <v>55</v>
      </c>
      <c r="F81" s="285">
        <v>55</v>
      </c>
      <c r="G81" s="284">
        <v>42.59</v>
      </c>
      <c r="H81" s="285">
        <v>49.67</v>
      </c>
      <c r="I81" s="285">
        <v>61.38</v>
      </c>
      <c r="J81" s="285">
        <v>62.47</v>
      </c>
      <c r="K81" s="286">
        <v>56.76</v>
      </c>
      <c r="L81" s="285">
        <v>166.33</v>
      </c>
      <c r="M81" s="285">
        <v>176.63</v>
      </c>
      <c r="N81" s="285">
        <v>213.51</v>
      </c>
      <c r="O81" s="285">
        <v>213.07</v>
      </c>
      <c r="P81" s="285">
        <v>222.48</v>
      </c>
      <c r="Q81" s="284">
        <v>60</v>
      </c>
      <c r="R81" s="285">
        <v>55</v>
      </c>
      <c r="S81" s="285">
        <v>77</v>
      </c>
      <c r="T81" s="285">
        <v>56</v>
      </c>
      <c r="U81" s="286">
        <v>51</v>
      </c>
      <c r="V81" s="285">
        <v>58.4</v>
      </c>
      <c r="W81" s="285">
        <v>58</v>
      </c>
      <c r="X81" s="285">
        <v>86.1</v>
      </c>
      <c r="Y81" s="285">
        <v>71.22</v>
      </c>
      <c r="Z81" s="285">
        <v>94</v>
      </c>
      <c r="AA81" s="269"/>
      <c r="AB81" s="270"/>
      <c r="AC81" s="270"/>
      <c r="AD81" s="270"/>
      <c r="AE81" s="270"/>
      <c r="AF81" s="275">
        <v>80</v>
      </c>
      <c r="AG81" s="276">
        <v>63</v>
      </c>
      <c r="AH81" s="276">
        <v>81</v>
      </c>
      <c r="AI81" s="276">
        <v>83</v>
      </c>
      <c r="AJ81" s="277">
        <v>48</v>
      </c>
      <c r="AK81" s="270"/>
      <c r="AL81" s="270"/>
      <c r="AM81" s="270"/>
      <c r="AN81" s="270"/>
      <c r="AO81" s="270"/>
      <c r="AP81" s="269"/>
      <c r="AQ81" s="270"/>
      <c r="AR81" s="270"/>
      <c r="AS81" s="270"/>
      <c r="AT81" s="271"/>
      <c r="AU81" s="270"/>
      <c r="AV81" s="270"/>
      <c r="AW81" s="270"/>
      <c r="AX81" s="270"/>
      <c r="AY81" s="270"/>
      <c r="AZ81" s="269"/>
      <c r="BA81" s="270"/>
      <c r="BB81" s="270"/>
      <c r="BC81" s="270"/>
      <c r="BD81" s="271"/>
      <c r="BE81" s="270"/>
      <c r="BF81" s="270"/>
      <c r="BG81" s="270"/>
      <c r="BH81" s="270"/>
      <c r="BI81" s="270"/>
      <c r="BJ81" s="269"/>
      <c r="BK81" s="270"/>
      <c r="BL81" s="270"/>
      <c r="BM81" s="270"/>
      <c r="BN81" s="271"/>
      <c r="BO81" s="287"/>
      <c r="BP81" s="287"/>
      <c r="BQ81" s="287"/>
      <c r="BR81" s="287"/>
      <c r="BS81" s="287"/>
      <c r="BT81" s="269"/>
      <c r="BU81" s="270"/>
      <c r="BV81" s="270"/>
      <c r="BW81" s="270"/>
      <c r="BX81" s="271"/>
    </row>
    <row r="82" spans="1:76" x14ac:dyDescent="0.25">
      <c r="A82" s="254" t="s">
        <v>222</v>
      </c>
      <c r="B82" s="284">
        <v>37</v>
      </c>
      <c r="C82" s="285">
        <v>44</v>
      </c>
      <c r="D82" s="285">
        <v>73.849999999999994</v>
      </c>
      <c r="E82" s="285">
        <v>48</v>
      </c>
      <c r="F82" s="285">
        <v>49</v>
      </c>
      <c r="G82" s="284">
        <v>49.88</v>
      </c>
      <c r="H82" s="285">
        <v>55.83</v>
      </c>
      <c r="I82" s="285">
        <v>61.29</v>
      </c>
      <c r="J82" s="285">
        <v>63.84</v>
      </c>
      <c r="K82" s="286">
        <v>55.99</v>
      </c>
      <c r="L82" s="285">
        <v>188.5</v>
      </c>
      <c r="M82" s="285">
        <v>186.04</v>
      </c>
      <c r="N82" s="285">
        <v>213.51</v>
      </c>
      <c r="O82" s="285">
        <v>205.26</v>
      </c>
      <c r="P82" s="285">
        <v>222.62</v>
      </c>
      <c r="Q82" s="284">
        <v>60</v>
      </c>
      <c r="R82" s="285">
        <v>43.2</v>
      </c>
      <c r="S82" s="285">
        <v>71.900000000000006</v>
      </c>
      <c r="T82" s="285">
        <v>56</v>
      </c>
      <c r="U82" s="286">
        <v>51</v>
      </c>
      <c r="V82" s="285">
        <v>58</v>
      </c>
      <c r="W82" s="285">
        <v>56.4</v>
      </c>
      <c r="X82" s="285">
        <v>75</v>
      </c>
      <c r="Y82" s="285">
        <v>74.400000000000006</v>
      </c>
      <c r="Z82" s="285">
        <v>77.400000000000006</v>
      </c>
      <c r="AA82" s="269"/>
      <c r="AB82" s="270"/>
      <c r="AC82" s="270"/>
      <c r="AD82" s="270"/>
      <c r="AE82" s="270"/>
      <c r="AF82" s="275">
        <v>80</v>
      </c>
      <c r="AG82" s="276">
        <v>63</v>
      </c>
      <c r="AH82" s="276">
        <v>81</v>
      </c>
      <c r="AI82" s="276">
        <v>83</v>
      </c>
      <c r="AJ82" s="277">
        <v>48</v>
      </c>
      <c r="AK82" s="270"/>
      <c r="AL82" s="270"/>
      <c r="AM82" s="270"/>
      <c r="AN82" s="270"/>
      <c r="AO82" s="270"/>
      <c r="AP82" s="284"/>
      <c r="AQ82" s="285"/>
      <c r="AR82" s="285"/>
      <c r="AS82" s="285"/>
      <c r="AT82" s="286"/>
      <c r="AU82" s="270"/>
      <c r="AV82" s="270"/>
      <c r="AW82" s="270"/>
      <c r="AX82" s="270"/>
      <c r="AY82" s="270"/>
      <c r="AZ82" s="269"/>
      <c r="BA82" s="270"/>
      <c r="BB82" s="270"/>
      <c r="BC82" s="270"/>
      <c r="BD82" s="271"/>
      <c r="BE82" s="270"/>
      <c r="BF82" s="270"/>
      <c r="BG82" s="270"/>
      <c r="BH82" s="270"/>
      <c r="BI82" s="270"/>
      <c r="BJ82" s="269"/>
      <c r="BK82" s="270"/>
      <c r="BL82" s="270"/>
      <c r="BM82" s="270"/>
      <c r="BN82" s="271"/>
      <c r="BO82" s="287"/>
      <c r="BP82" s="287"/>
      <c r="BQ82" s="287"/>
      <c r="BR82" s="287"/>
      <c r="BS82" s="287"/>
      <c r="BT82" s="269"/>
      <c r="BU82" s="270"/>
      <c r="BV82" s="270"/>
      <c r="BW82" s="270"/>
      <c r="BX82" s="271"/>
    </row>
    <row r="83" spans="1:76" x14ac:dyDescent="0.25">
      <c r="A83" s="254" t="s">
        <v>223</v>
      </c>
      <c r="B83" s="284">
        <v>62.03</v>
      </c>
      <c r="C83" s="285">
        <v>59.18</v>
      </c>
      <c r="D83" s="285">
        <v>67.11</v>
      </c>
      <c r="E83" s="285">
        <v>69.59</v>
      </c>
      <c r="F83" s="285">
        <v>69.569999999999993</v>
      </c>
      <c r="G83" s="284">
        <v>44.18</v>
      </c>
      <c r="H83" s="285">
        <v>44.6</v>
      </c>
      <c r="I83" s="285">
        <v>49.76</v>
      </c>
      <c r="J83" s="285">
        <v>56.08</v>
      </c>
      <c r="K83" s="286">
        <v>47.33</v>
      </c>
      <c r="L83" s="285">
        <v>176.95</v>
      </c>
      <c r="M83" s="285">
        <v>160.08000000000001</v>
      </c>
      <c r="N83" s="285">
        <v>197.96</v>
      </c>
      <c r="O83" s="285">
        <v>220.5</v>
      </c>
      <c r="P83" s="285">
        <v>201.46</v>
      </c>
      <c r="Q83" s="284">
        <v>46</v>
      </c>
      <c r="R83" s="285">
        <v>59</v>
      </c>
      <c r="S83" s="285">
        <v>61</v>
      </c>
      <c r="T83" s="285">
        <v>64</v>
      </c>
      <c r="U83" s="286">
        <v>66</v>
      </c>
      <c r="V83" s="285">
        <v>57</v>
      </c>
      <c r="W83" s="285">
        <v>52.8</v>
      </c>
      <c r="X83" s="285">
        <v>68</v>
      </c>
      <c r="Y83" s="285">
        <v>52.8</v>
      </c>
      <c r="Z83" s="285">
        <v>55</v>
      </c>
      <c r="AA83" s="269"/>
      <c r="AB83" s="270"/>
      <c r="AC83" s="270"/>
      <c r="AD83" s="270"/>
      <c r="AE83" s="270"/>
      <c r="AF83" s="275">
        <v>80</v>
      </c>
      <c r="AG83" s="276">
        <v>63</v>
      </c>
      <c r="AH83" s="276">
        <v>81</v>
      </c>
      <c r="AI83" s="276">
        <v>83</v>
      </c>
      <c r="AJ83" s="277">
        <v>48</v>
      </c>
      <c r="AK83" s="270"/>
      <c r="AL83" s="270"/>
      <c r="AM83" s="270"/>
      <c r="AN83" s="270"/>
      <c r="AO83" s="270"/>
      <c r="AP83" s="284">
        <v>1567</v>
      </c>
      <c r="AQ83" s="285">
        <v>1308</v>
      </c>
      <c r="AR83" s="285">
        <v>1849</v>
      </c>
      <c r="AS83" s="285">
        <v>1698</v>
      </c>
      <c r="AT83" s="286">
        <v>1362.4</v>
      </c>
      <c r="AU83" s="270"/>
      <c r="AV83" s="270"/>
      <c r="AW83" s="270"/>
      <c r="AX83" s="270"/>
      <c r="AY83" s="270"/>
      <c r="AZ83" s="269"/>
      <c r="BA83" s="270"/>
      <c r="BB83" s="270"/>
      <c r="BC83" s="270"/>
      <c r="BD83" s="271"/>
      <c r="BE83" s="270"/>
      <c r="BF83" s="270"/>
      <c r="BG83" s="270"/>
      <c r="BH83" s="270"/>
      <c r="BI83" s="270"/>
      <c r="BJ83" s="269"/>
      <c r="BK83" s="270"/>
      <c r="BL83" s="270"/>
      <c r="BM83" s="270"/>
      <c r="BN83" s="271"/>
      <c r="BO83" s="287"/>
      <c r="BP83" s="287"/>
      <c r="BQ83" s="287"/>
      <c r="BR83" s="287"/>
      <c r="BS83" s="287"/>
      <c r="BT83" s="269"/>
      <c r="BU83" s="270"/>
      <c r="BV83" s="270"/>
      <c r="BW83" s="270"/>
      <c r="BX83" s="271"/>
    </row>
    <row r="84" spans="1:76" x14ac:dyDescent="0.25">
      <c r="A84" s="254" t="s">
        <v>224</v>
      </c>
      <c r="B84" s="284">
        <v>34.4</v>
      </c>
      <c r="C84" s="285">
        <v>34.4</v>
      </c>
      <c r="D84" s="285">
        <v>66.930000000000007</v>
      </c>
      <c r="E84" s="285">
        <v>46.96</v>
      </c>
      <c r="F84" s="285">
        <v>50</v>
      </c>
      <c r="G84" s="284">
        <v>38.08</v>
      </c>
      <c r="H84" s="285">
        <v>39.26</v>
      </c>
      <c r="I84" s="285">
        <v>60.84</v>
      </c>
      <c r="J84" s="285">
        <v>60.58</v>
      </c>
      <c r="K84" s="286">
        <v>50.37</v>
      </c>
      <c r="L84" s="285">
        <v>154.16</v>
      </c>
      <c r="M84" s="285">
        <v>134.56</v>
      </c>
      <c r="N84" s="285">
        <v>217.17</v>
      </c>
      <c r="O84" s="285">
        <v>201.7</v>
      </c>
      <c r="P84" s="285">
        <v>195.93</v>
      </c>
      <c r="Q84" s="284">
        <v>54</v>
      </c>
      <c r="R84" s="285">
        <v>55</v>
      </c>
      <c r="S84" s="285">
        <v>50</v>
      </c>
      <c r="T84" s="285">
        <v>63</v>
      </c>
      <c r="U84" s="286">
        <v>51</v>
      </c>
      <c r="V84" s="285">
        <v>62.8</v>
      </c>
      <c r="W84" s="285">
        <v>37.6</v>
      </c>
      <c r="X84" s="285">
        <v>84</v>
      </c>
      <c r="Y84" s="285">
        <v>72</v>
      </c>
      <c r="Z84" s="285">
        <v>50</v>
      </c>
      <c r="AA84" s="269"/>
      <c r="AB84" s="270"/>
      <c r="AC84" s="270"/>
      <c r="AD84" s="270"/>
      <c r="AE84" s="270"/>
      <c r="AF84" s="272"/>
      <c r="AG84" s="273"/>
      <c r="AH84" s="273"/>
      <c r="AI84" s="273"/>
      <c r="AJ84" s="274"/>
      <c r="AK84" s="270"/>
      <c r="AL84" s="270"/>
      <c r="AM84" s="270"/>
      <c r="AN84" s="270"/>
      <c r="AO84" s="270"/>
      <c r="AP84" s="269"/>
      <c r="AQ84" s="270"/>
      <c r="AR84" s="270"/>
      <c r="AS84" s="270"/>
      <c r="AT84" s="271"/>
      <c r="AU84" s="270"/>
      <c r="AV84" s="270"/>
      <c r="AW84" s="270"/>
      <c r="AX84" s="270"/>
      <c r="AY84" s="270"/>
      <c r="AZ84" s="269"/>
      <c r="BA84" s="270"/>
      <c r="BB84" s="270"/>
      <c r="BC84" s="270"/>
      <c r="BD84" s="271"/>
      <c r="BE84" s="270"/>
      <c r="BF84" s="270"/>
      <c r="BG84" s="270"/>
      <c r="BH84" s="270"/>
      <c r="BI84" s="270"/>
      <c r="BJ84" s="269"/>
      <c r="BK84" s="270"/>
      <c r="BL84" s="270"/>
      <c r="BM84" s="270"/>
      <c r="BN84" s="271"/>
      <c r="BO84" s="287"/>
      <c r="BP84" s="287"/>
      <c r="BQ84" s="287"/>
      <c r="BR84" s="287"/>
      <c r="BS84" s="287"/>
      <c r="BT84" s="269"/>
      <c r="BU84" s="270"/>
      <c r="BV84" s="270"/>
      <c r="BW84" s="270"/>
      <c r="BX84" s="271"/>
    </row>
    <row r="85" spans="1:76" x14ac:dyDescent="0.25">
      <c r="A85" s="254" t="s">
        <v>225</v>
      </c>
      <c r="B85" s="284">
        <v>57</v>
      </c>
      <c r="C85" s="285">
        <v>43</v>
      </c>
      <c r="D85" s="285">
        <v>65</v>
      </c>
      <c r="E85" s="285">
        <v>51</v>
      </c>
      <c r="F85" s="285">
        <v>51</v>
      </c>
      <c r="G85" s="284">
        <v>46.5</v>
      </c>
      <c r="H85" s="285">
        <v>50.84</v>
      </c>
      <c r="I85" s="285">
        <v>55.05</v>
      </c>
      <c r="J85" s="285">
        <v>58.78</v>
      </c>
      <c r="K85" s="286">
        <v>49.99</v>
      </c>
      <c r="L85" s="285">
        <v>174.22</v>
      </c>
      <c r="M85" s="285">
        <v>178.51</v>
      </c>
      <c r="N85" s="285">
        <v>194.65</v>
      </c>
      <c r="O85" s="285">
        <v>204.88</v>
      </c>
      <c r="P85" s="285">
        <v>203.58</v>
      </c>
      <c r="Q85" s="284">
        <v>60</v>
      </c>
      <c r="R85" s="285">
        <v>45</v>
      </c>
      <c r="S85" s="285">
        <v>67</v>
      </c>
      <c r="T85" s="285">
        <v>56</v>
      </c>
      <c r="U85" s="286">
        <v>51</v>
      </c>
      <c r="V85" s="285">
        <v>59.1</v>
      </c>
      <c r="W85" s="285">
        <v>57.6</v>
      </c>
      <c r="X85" s="285">
        <v>58.1</v>
      </c>
      <c r="Y85" s="285">
        <v>79</v>
      </c>
      <c r="Z85" s="285">
        <v>56.8</v>
      </c>
      <c r="AA85" s="269"/>
      <c r="AB85" s="270"/>
      <c r="AC85" s="270"/>
      <c r="AD85" s="270"/>
      <c r="AE85" s="270"/>
      <c r="AF85" s="272"/>
      <c r="AG85" s="273"/>
      <c r="AH85" s="273"/>
      <c r="AI85" s="273"/>
      <c r="AJ85" s="274"/>
      <c r="AK85" s="270"/>
      <c r="AL85" s="270"/>
      <c r="AM85" s="270"/>
      <c r="AN85" s="270"/>
      <c r="AO85" s="270"/>
      <c r="AP85" s="269"/>
      <c r="AQ85" s="270"/>
      <c r="AR85" s="270"/>
      <c r="AS85" s="270"/>
      <c r="AT85" s="271"/>
      <c r="AU85" s="270"/>
      <c r="AV85" s="270"/>
      <c r="AW85" s="270"/>
      <c r="AX85" s="270"/>
      <c r="AY85" s="270"/>
      <c r="AZ85" s="269"/>
      <c r="BA85" s="270"/>
      <c r="BB85" s="270"/>
      <c r="BC85" s="270"/>
      <c r="BD85" s="271"/>
      <c r="BE85" s="270"/>
      <c r="BF85" s="270"/>
      <c r="BG85" s="270"/>
      <c r="BH85" s="270"/>
      <c r="BI85" s="270"/>
      <c r="BJ85" s="269"/>
      <c r="BK85" s="270"/>
      <c r="BL85" s="270"/>
      <c r="BM85" s="270"/>
      <c r="BN85" s="271"/>
      <c r="BO85" s="287"/>
      <c r="BP85" s="287"/>
      <c r="BQ85" s="287"/>
      <c r="BR85" s="287"/>
      <c r="BS85" s="287"/>
      <c r="BT85" s="269"/>
      <c r="BU85" s="270"/>
      <c r="BV85" s="270"/>
      <c r="BW85" s="270"/>
      <c r="BX85" s="271"/>
    </row>
    <row r="86" spans="1:76" x14ac:dyDescent="0.25">
      <c r="A86" s="254" t="s">
        <v>226</v>
      </c>
      <c r="B86" s="284">
        <v>22.4</v>
      </c>
      <c r="C86" s="285">
        <v>39.46</v>
      </c>
      <c r="D86" s="285">
        <v>62.2</v>
      </c>
      <c r="E86" s="285">
        <v>47</v>
      </c>
      <c r="F86" s="285">
        <v>70.180000000000007</v>
      </c>
      <c r="G86" s="284">
        <v>18.399999999999999</v>
      </c>
      <c r="H86" s="285">
        <v>20</v>
      </c>
      <c r="I86" s="285">
        <v>17.600000000000001</v>
      </c>
      <c r="J86" s="285">
        <v>43.38</v>
      </c>
      <c r="K86" s="286">
        <v>27.4</v>
      </c>
      <c r="L86" s="285">
        <v>52.15</v>
      </c>
      <c r="M86" s="285">
        <v>46.19</v>
      </c>
      <c r="N86" s="285">
        <v>104.89</v>
      </c>
      <c r="O86" s="285">
        <v>111.53</v>
      </c>
      <c r="P86" s="285">
        <v>94.98</v>
      </c>
      <c r="Q86" s="284">
        <v>61</v>
      </c>
      <c r="R86" s="285">
        <v>36</v>
      </c>
      <c r="S86" s="285">
        <v>80</v>
      </c>
      <c r="T86" s="285">
        <v>64</v>
      </c>
      <c r="U86" s="286">
        <v>36</v>
      </c>
      <c r="V86" s="285">
        <v>40.799999999999997</v>
      </c>
      <c r="W86" s="285">
        <v>53.73</v>
      </c>
      <c r="X86" s="285">
        <v>52.7</v>
      </c>
      <c r="Y86" s="285">
        <v>60</v>
      </c>
      <c r="Z86" s="285">
        <v>61.37</v>
      </c>
      <c r="AA86" s="269"/>
      <c r="AB86" s="270"/>
      <c r="AC86" s="270"/>
      <c r="AD86" s="270"/>
      <c r="AE86" s="270"/>
      <c r="AF86" s="272"/>
      <c r="AG86" s="273"/>
      <c r="AH86" s="273"/>
      <c r="AI86" s="273"/>
      <c r="AJ86" s="274"/>
      <c r="AK86" s="270"/>
      <c r="AL86" s="270"/>
      <c r="AM86" s="270"/>
      <c r="AN86" s="270"/>
      <c r="AO86" s="270"/>
      <c r="AP86" s="284">
        <v>1162</v>
      </c>
      <c r="AQ86" s="285">
        <v>980</v>
      </c>
      <c r="AR86" s="285">
        <v>1625</v>
      </c>
      <c r="AS86" s="285">
        <v>1626</v>
      </c>
      <c r="AT86" s="286">
        <v>980</v>
      </c>
      <c r="AU86" s="270"/>
      <c r="AV86" s="270"/>
      <c r="AW86" s="270"/>
      <c r="AX86" s="270"/>
      <c r="AY86" s="270"/>
      <c r="AZ86" s="269"/>
      <c r="BA86" s="270"/>
      <c r="BB86" s="270"/>
      <c r="BC86" s="270"/>
      <c r="BD86" s="271"/>
      <c r="BE86" s="270"/>
      <c r="BF86" s="270"/>
      <c r="BG86" s="270"/>
      <c r="BH86" s="270"/>
      <c r="BI86" s="270"/>
      <c r="BJ86" s="269"/>
      <c r="BK86" s="270"/>
      <c r="BL86" s="270"/>
      <c r="BM86" s="270"/>
      <c r="BN86" s="271"/>
      <c r="BO86" s="287"/>
      <c r="BP86" s="287"/>
      <c r="BQ86" s="287"/>
      <c r="BR86" s="287"/>
      <c r="BS86" s="287"/>
      <c r="BT86" s="269"/>
      <c r="BU86" s="270"/>
      <c r="BV86" s="270"/>
      <c r="BW86" s="270"/>
      <c r="BX86" s="271"/>
    </row>
    <row r="87" spans="1:76" x14ac:dyDescent="0.25">
      <c r="A87" s="254" t="s">
        <v>227</v>
      </c>
      <c r="B87" s="284">
        <v>34</v>
      </c>
      <c r="C87" s="285">
        <v>30.4</v>
      </c>
      <c r="D87" s="285">
        <v>64.099999999999994</v>
      </c>
      <c r="E87" s="285">
        <v>55.21</v>
      </c>
      <c r="F87" s="285">
        <v>55</v>
      </c>
      <c r="G87" s="284">
        <v>26.41</v>
      </c>
      <c r="H87" s="285">
        <v>22.2</v>
      </c>
      <c r="I87" s="285">
        <v>45.23</v>
      </c>
      <c r="J87" s="285">
        <v>45.63</v>
      </c>
      <c r="K87" s="286">
        <v>34.46</v>
      </c>
      <c r="L87" s="285">
        <v>115.12</v>
      </c>
      <c r="M87" s="285">
        <v>99.1</v>
      </c>
      <c r="N87" s="285">
        <v>168.99</v>
      </c>
      <c r="O87" s="285">
        <v>164.96</v>
      </c>
      <c r="P87" s="285">
        <v>156.66</v>
      </c>
      <c r="Q87" s="284">
        <v>59</v>
      </c>
      <c r="R87" s="285">
        <v>55</v>
      </c>
      <c r="S87" s="285">
        <v>77</v>
      </c>
      <c r="T87" s="285">
        <v>63</v>
      </c>
      <c r="U87" s="286">
        <v>51</v>
      </c>
      <c r="V87" s="285">
        <v>67</v>
      </c>
      <c r="W87" s="285">
        <v>43</v>
      </c>
      <c r="X87" s="285">
        <v>81</v>
      </c>
      <c r="Y87" s="285">
        <v>61</v>
      </c>
      <c r="Z87" s="285">
        <v>48</v>
      </c>
      <c r="AA87" s="269"/>
      <c r="AB87" s="270"/>
      <c r="AC87" s="270"/>
      <c r="AD87" s="270"/>
      <c r="AE87" s="270"/>
      <c r="AF87" s="272"/>
      <c r="AG87" s="273"/>
      <c r="AH87" s="273"/>
      <c r="AI87" s="273"/>
      <c r="AJ87" s="274"/>
      <c r="AK87" s="270"/>
      <c r="AL87" s="270"/>
      <c r="AM87" s="270"/>
      <c r="AN87" s="270"/>
      <c r="AO87" s="270"/>
      <c r="AP87" s="284">
        <v>1187</v>
      </c>
      <c r="AQ87" s="285">
        <v>1254</v>
      </c>
      <c r="AR87" s="285">
        <v>1752</v>
      </c>
      <c r="AS87" s="285">
        <v>1480</v>
      </c>
      <c r="AT87" s="286">
        <v>1968</v>
      </c>
      <c r="AU87" s="270"/>
      <c r="AV87" s="270"/>
      <c r="AW87" s="270"/>
      <c r="AX87" s="270"/>
      <c r="AY87" s="270"/>
      <c r="AZ87" s="269"/>
      <c r="BA87" s="270"/>
      <c r="BB87" s="270"/>
      <c r="BC87" s="270"/>
      <c r="BD87" s="271"/>
      <c r="BE87" s="270"/>
      <c r="BF87" s="270"/>
      <c r="BG87" s="270"/>
      <c r="BH87" s="270"/>
      <c r="BI87" s="270"/>
      <c r="BJ87" s="269"/>
      <c r="BK87" s="270"/>
      <c r="BL87" s="270"/>
      <c r="BM87" s="270"/>
      <c r="BN87" s="271"/>
      <c r="BO87" s="287"/>
      <c r="BP87" s="287"/>
      <c r="BQ87" s="287"/>
      <c r="BR87" s="287"/>
      <c r="BS87" s="287"/>
      <c r="BT87" s="269"/>
      <c r="BU87" s="270"/>
      <c r="BV87" s="270"/>
      <c r="BW87" s="270"/>
      <c r="BX87" s="271"/>
    </row>
    <row r="88" spans="1:76" x14ac:dyDescent="0.25">
      <c r="A88" s="254" t="s">
        <v>228</v>
      </c>
      <c r="B88" s="284">
        <v>45</v>
      </c>
      <c r="C88" s="285">
        <v>36</v>
      </c>
      <c r="D88" s="285">
        <v>53</v>
      </c>
      <c r="E88" s="285">
        <v>52</v>
      </c>
      <c r="F88" s="285">
        <v>63</v>
      </c>
      <c r="G88" s="284">
        <v>27</v>
      </c>
      <c r="H88" s="285">
        <v>24</v>
      </c>
      <c r="I88" s="285">
        <v>35</v>
      </c>
      <c r="J88" s="285">
        <v>43</v>
      </c>
      <c r="K88" s="286">
        <v>30</v>
      </c>
      <c r="L88" s="285">
        <v>97.78</v>
      </c>
      <c r="M88" s="285">
        <v>70.28</v>
      </c>
      <c r="N88" s="285">
        <v>101.75</v>
      </c>
      <c r="O88" s="285">
        <v>122.63</v>
      </c>
      <c r="P88" s="285">
        <v>105</v>
      </c>
      <c r="Q88" s="284">
        <v>61</v>
      </c>
      <c r="R88" s="285">
        <v>29</v>
      </c>
      <c r="S88" s="285">
        <v>67</v>
      </c>
      <c r="T88" s="285">
        <v>53</v>
      </c>
      <c r="U88" s="286">
        <v>82</v>
      </c>
      <c r="V88" s="285">
        <v>56</v>
      </c>
      <c r="W88" s="285">
        <v>50</v>
      </c>
      <c r="X88" s="285">
        <v>87</v>
      </c>
      <c r="Y88" s="285">
        <v>76</v>
      </c>
      <c r="Z88" s="285">
        <v>78</v>
      </c>
      <c r="AA88" s="269"/>
      <c r="AB88" s="270"/>
      <c r="AC88" s="270"/>
      <c r="AD88" s="270"/>
      <c r="AE88" s="270"/>
      <c r="AF88" s="272"/>
      <c r="AG88" s="273"/>
      <c r="AH88" s="273"/>
      <c r="AI88" s="273"/>
      <c r="AJ88" s="274"/>
      <c r="AK88" s="270"/>
      <c r="AL88" s="270"/>
      <c r="AM88" s="270"/>
      <c r="AN88" s="270"/>
      <c r="AO88" s="270"/>
      <c r="AP88" s="269"/>
      <c r="AQ88" s="270"/>
      <c r="AR88" s="270"/>
      <c r="AS88" s="270"/>
      <c r="AT88" s="271"/>
      <c r="AU88" s="270"/>
      <c r="AV88" s="270"/>
      <c r="AW88" s="270"/>
      <c r="AX88" s="270"/>
      <c r="AY88" s="270"/>
      <c r="AZ88" s="269"/>
      <c r="BA88" s="270"/>
      <c r="BB88" s="270"/>
      <c r="BC88" s="270"/>
      <c r="BD88" s="271"/>
      <c r="BE88" s="270"/>
      <c r="BF88" s="270"/>
      <c r="BG88" s="270"/>
      <c r="BH88" s="270"/>
      <c r="BI88" s="270"/>
      <c r="BJ88" s="269"/>
      <c r="BK88" s="270"/>
      <c r="BL88" s="270"/>
      <c r="BM88" s="270"/>
      <c r="BN88" s="271"/>
      <c r="BO88" s="287"/>
      <c r="BP88" s="287"/>
      <c r="BQ88" s="287"/>
      <c r="BR88" s="287"/>
      <c r="BS88" s="287"/>
      <c r="BT88" s="269"/>
      <c r="BU88" s="270"/>
      <c r="BV88" s="270"/>
      <c r="BW88" s="270"/>
      <c r="BX88" s="271"/>
    </row>
    <row r="89" spans="1:76" x14ac:dyDescent="0.25">
      <c r="A89" s="254" t="s">
        <v>229</v>
      </c>
      <c r="B89" s="284">
        <v>56</v>
      </c>
      <c r="C89" s="285">
        <v>52</v>
      </c>
      <c r="D89" s="285">
        <v>66</v>
      </c>
      <c r="E89" s="285">
        <v>67</v>
      </c>
      <c r="F89" s="285">
        <v>57</v>
      </c>
      <c r="G89" s="284">
        <v>49.96</v>
      </c>
      <c r="H89" s="285">
        <v>48.32</v>
      </c>
      <c r="I89" s="285">
        <v>61.99</v>
      </c>
      <c r="J89" s="285">
        <v>59.49</v>
      </c>
      <c r="K89" s="286">
        <v>57.04</v>
      </c>
      <c r="L89" s="285">
        <v>185.5</v>
      </c>
      <c r="M89" s="285">
        <v>178.2</v>
      </c>
      <c r="N89" s="285">
        <v>215.51</v>
      </c>
      <c r="O89" s="285">
        <v>202.98</v>
      </c>
      <c r="P89" s="285">
        <v>215.53</v>
      </c>
      <c r="Q89" s="269"/>
      <c r="R89" s="270"/>
      <c r="S89" s="270"/>
      <c r="T89" s="270"/>
      <c r="U89" s="271"/>
      <c r="V89" s="285">
        <v>98</v>
      </c>
      <c r="W89" s="285">
        <v>64.8</v>
      </c>
      <c r="X89" s="285">
        <v>98.8</v>
      </c>
      <c r="Y89" s="285">
        <v>100</v>
      </c>
      <c r="Z89" s="285">
        <v>102.2</v>
      </c>
      <c r="AA89" s="269"/>
      <c r="AB89" s="270"/>
      <c r="AC89" s="270"/>
      <c r="AD89" s="270"/>
      <c r="AE89" s="270"/>
      <c r="AF89" s="272"/>
      <c r="AG89" s="273"/>
      <c r="AH89" s="273"/>
      <c r="AI89" s="273"/>
      <c r="AJ89" s="274"/>
      <c r="AK89" s="270"/>
      <c r="AL89" s="270"/>
      <c r="AM89" s="270"/>
      <c r="AN89" s="270"/>
      <c r="AO89" s="270"/>
      <c r="AP89" s="269"/>
      <c r="AQ89" s="270"/>
      <c r="AR89" s="270"/>
      <c r="AS89" s="270"/>
      <c r="AT89" s="271"/>
      <c r="AU89" s="270"/>
      <c r="AV89" s="270"/>
      <c r="AW89" s="270"/>
      <c r="AX89" s="270"/>
      <c r="AY89" s="270"/>
      <c r="AZ89" s="269"/>
      <c r="BA89" s="270"/>
      <c r="BB89" s="270"/>
      <c r="BC89" s="270"/>
      <c r="BD89" s="271"/>
      <c r="BE89" s="270"/>
      <c r="BF89" s="270"/>
      <c r="BG89" s="270"/>
      <c r="BH89" s="270"/>
      <c r="BI89" s="270"/>
      <c r="BJ89" s="269"/>
      <c r="BK89" s="270"/>
      <c r="BL89" s="270"/>
      <c r="BM89" s="270"/>
      <c r="BN89" s="271"/>
      <c r="BO89" s="287"/>
      <c r="BP89" s="287"/>
      <c r="BQ89" s="287"/>
      <c r="BR89" s="287"/>
      <c r="BS89" s="287"/>
      <c r="BT89" s="269"/>
      <c r="BU89" s="270"/>
      <c r="BV89" s="270"/>
      <c r="BW89" s="270"/>
      <c r="BX89" s="271"/>
    </row>
    <row r="90" spans="1:76" x14ac:dyDescent="0.25">
      <c r="A90" s="254" t="s">
        <v>230</v>
      </c>
      <c r="B90" s="284">
        <v>52.65</v>
      </c>
      <c r="C90" s="285">
        <v>46.45</v>
      </c>
      <c r="D90" s="285">
        <v>55.4</v>
      </c>
      <c r="E90" s="285">
        <v>39.369999999999997</v>
      </c>
      <c r="F90" s="285">
        <v>54.42</v>
      </c>
      <c r="G90" s="284">
        <v>24.26</v>
      </c>
      <c r="H90" s="285">
        <v>29.86</v>
      </c>
      <c r="I90" s="285">
        <v>47</v>
      </c>
      <c r="J90" s="285">
        <v>49.51</v>
      </c>
      <c r="K90" s="286">
        <v>37.479999999999997</v>
      </c>
      <c r="L90" s="285">
        <v>97.26</v>
      </c>
      <c r="M90" s="285">
        <v>113.99</v>
      </c>
      <c r="N90" s="285">
        <v>177.59</v>
      </c>
      <c r="O90" s="285">
        <v>173.24</v>
      </c>
      <c r="P90" s="285">
        <v>164.33</v>
      </c>
      <c r="Q90" s="284">
        <v>69</v>
      </c>
      <c r="R90" s="285">
        <v>55</v>
      </c>
      <c r="S90" s="285">
        <v>77</v>
      </c>
      <c r="T90" s="285">
        <v>60</v>
      </c>
      <c r="U90" s="286">
        <v>61</v>
      </c>
      <c r="V90" s="285">
        <v>68.03</v>
      </c>
      <c r="W90" s="285">
        <v>56</v>
      </c>
      <c r="X90" s="285">
        <v>70</v>
      </c>
      <c r="Y90" s="285">
        <v>63.29</v>
      </c>
      <c r="Z90" s="285">
        <v>71.599999999999994</v>
      </c>
      <c r="AA90" s="269"/>
      <c r="AB90" s="270"/>
      <c r="AC90" s="270"/>
      <c r="AD90" s="270"/>
      <c r="AE90" s="270"/>
      <c r="AF90" s="272"/>
      <c r="AG90" s="273"/>
      <c r="AH90" s="273"/>
      <c r="AI90" s="273"/>
      <c r="AJ90" s="274"/>
      <c r="AK90" s="270"/>
      <c r="AL90" s="270"/>
      <c r="AM90" s="270"/>
      <c r="AN90" s="270"/>
      <c r="AO90" s="270"/>
      <c r="AP90" s="269"/>
      <c r="AQ90" s="270"/>
      <c r="AR90" s="270"/>
      <c r="AS90" s="270"/>
      <c r="AT90" s="271"/>
      <c r="AU90" s="270"/>
      <c r="AV90" s="270"/>
      <c r="AW90" s="270"/>
      <c r="AX90" s="270"/>
      <c r="AY90" s="270"/>
      <c r="AZ90" s="269"/>
      <c r="BA90" s="270"/>
      <c r="BB90" s="270"/>
      <c r="BC90" s="270"/>
      <c r="BD90" s="271"/>
      <c r="BE90" s="270"/>
      <c r="BF90" s="270"/>
      <c r="BG90" s="270"/>
      <c r="BH90" s="270"/>
      <c r="BI90" s="270"/>
      <c r="BJ90" s="269"/>
      <c r="BK90" s="270"/>
      <c r="BL90" s="270"/>
      <c r="BM90" s="270"/>
      <c r="BN90" s="271"/>
      <c r="BO90" s="287"/>
      <c r="BP90" s="287"/>
      <c r="BQ90" s="287"/>
      <c r="BR90" s="287"/>
      <c r="BS90" s="287"/>
      <c r="BT90" s="269"/>
      <c r="BU90" s="270"/>
      <c r="BV90" s="270"/>
      <c r="BW90" s="270"/>
      <c r="BX90" s="271"/>
    </row>
    <row r="91" spans="1:76" x14ac:dyDescent="0.25">
      <c r="A91" s="254" t="s">
        <v>231</v>
      </c>
      <c r="B91" s="284">
        <v>49.97</v>
      </c>
      <c r="C91" s="285">
        <v>49.51</v>
      </c>
      <c r="D91" s="285">
        <v>65.599999999999994</v>
      </c>
      <c r="E91" s="285">
        <v>66.92</v>
      </c>
      <c r="F91" s="285">
        <v>56.36</v>
      </c>
      <c r="G91" s="284">
        <v>48.9</v>
      </c>
      <c r="H91" s="285">
        <v>45.86</v>
      </c>
      <c r="I91" s="285">
        <v>56.51</v>
      </c>
      <c r="J91" s="285">
        <v>52.87</v>
      </c>
      <c r="K91" s="286">
        <v>49.19</v>
      </c>
      <c r="L91" s="285">
        <v>178.78</v>
      </c>
      <c r="M91" s="285">
        <v>159.25</v>
      </c>
      <c r="N91" s="285">
        <v>205.05</v>
      </c>
      <c r="O91" s="285">
        <v>199.45</v>
      </c>
      <c r="P91" s="285">
        <v>206.79</v>
      </c>
      <c r="Q91" s="284">
        <v>59</v>
      </c>
      <c r="R91" s="285">
        <v>44.8</v>
      </c>
      <c r="S91" s="285">
        <v>72</v>
      </c>
      <c r="T91" s="285">
        <v>63</v>
      </c>
      <c r="U91" s="286">
        <v>51</v>
      </c>
      <c r="V91" s="285">
        <v>65.8</v>
      </c>
      <c r="W91" s="285">
        <v>71</v>
      </c>
      <c r="X91" s="285">
        <v>84.68</v>
      </c>
      <c r="Y91" s="285">
        <v>63</v>
      </c>
      <c r="Z91" s="285">
        <v>77.02</v>
      </c>
      <c r="AA91" s="269"/>
      <c r="AB91" s="270"/>
      <c r="AC91" s="270"/>
      <c r="AD91" s="270"/>
      <c r="AE91" s="270"/>
      <c r="AF91" s="275">
        <v>80</v>
      </c>
      <c r="AG91" s="276">
        <v>63</v>
      </c>
      <c r="AH91" s="276">
        <v>81</v>
      </c>
      <c r="AI91" s="276">
        <v>83</v>
      </c>
      <c r="AJ91" s="277">
        <v>48</v>
      </c>
      <c r="AK91" s="270"/>
      <c r="AL91" s="270"/>
      <c r="AM91" s="270"/>
      <c r="AN91" s="270"/>
      <c r="AO91" s="270"/>
      <c r="AP91" s="269"/>
      <c r="AQ91" s="270"/>
      <c r="AR91" s="270"/>
      <c r="AS91" s="270"/>
      <c r="AT91" s="271"/>
      <c r="AU91" s="270"/>
      <c r="AV91" s="270"/>
      <c r="AW91" s="270"/>
      <c r="AX91" s="270"/>
      <c r="AY91" s="270"/>
      <c r="AZ91" s="269"/>
      <c r="BA91" s="270"/>
      <c r="BB91" s="270"/>
      <c r="BC91" s="270"/>
      <c r="BD91" s="271"/>
      <c r="BE91" s="270"/>
      <c r="BF91" s="270"/>
      <c r="BG91" s="270"/>
      <c r="BH91" s="270"/>
      <c r="BI91" s="270"/>
      <c r="BJ91" s="269"/>
      <c r="BK91" s="270"/>
      <c r="BL91" s="270"/>
      <c r="BM91" s="270"/>
      <c r="BN91" s="271"/>
      <c r="BO91" s="287"/>
      <c r="BP91" s="287"/>
      <c r="BQ91" s="287"/>
      <c r="BR91" s="287"/>
      <c r="BS91" s="287"/>
      <c r="BT91" s="269"/>
      <c r="BU91" s="270"/>
      <c r="BV91" s="270"/>
      <c r="BW91" s="270"/>
      <c r="BX91" s="271"/>
    </row>
    <row r="92" spans="1:76" x14ac:dyDescent="0.25">
      <c r="A92" s="254" t="s">
        <v>232</v>
      </c>
      <c r="B92" s="284">
        <v>74.94</v>
      </c>
      <c r="C92" s="285">
        <v>61.56</v>
      </c>
      <c r="D92" s="285">
        <v>63.5</v>
      </c>
      <c r="E92" s="285">
        <v>53.7</v>
      </c>
      <c r="F92" s="285">
        <v>78.39</v>
      </c>
      <c r="G92" s="284">
        <v>41.76</v>
      </c>
      <c r="H92" s="285">
        <v>25.83</v>
      </c>
      <c r="I92" s="285">
        <v>33.76</v>
      </c>
      <c r="J92" s="285">
        <v>35.36</v>
      </c>
      <c r="K92" s="286">
        <v>32.479999999999997</v>
      </c>
      <c r="L92" s="285">
        <v>154.13999999999999</v>
      </c>
      <c r="M92" s="285">
        <v>98.02</v>
      </c>
      <c r="N92" s="285">
        <v>120.16</v>
      </c>
      <c r="O92" s="285">
        <v>149.31</v>
      </c>
      <c r="P92" s="285">
        <v>149.55000000000001</v>
      </c>
      <c r="Q92" s="284">
        <v>91.08</v>
      </c>
      <c r="R92" s="285">
        <v>61.77</v>
      </c>
      <c r="S92" s="285">
        <v>85.72</v>
      </c>
      <c r="T92" s="285">
        <v>54.86</v>
      </c>
      <c r="U92" s="286">
        <v>101.8</v>
      </c>
      <c r="V92" s="285">
        <v>49.77</v>
      </c>
      <c r="W92" s="285">
        <v>45.47</v>
      </c>
      <c r="X92" s="285">
        <v>57.62</v>
      </c>
      <c r="Y92" s="285">
        <v>40.93</v>
      </c>
      <c r="Z92" s="285">
        <v>83.94</v>
      </c>
      <c r="AA92" s="284">
        <v>15</v>
      </c>
      <c r="AB92" s="285">
        <v>20</v>
      </c>
      <c r="AC92" s="285">
        <v>22</v>
      </c>
      <c r="AD92" s="285">
        <v>12</v>
      </c>
      <c r="AE92" s="285">
        <v>30</v>
      </c>
      <c r="AF92" s="272"/>
      <c r="AG92" s="273"/>
      <c r="AH92" s="273"/>
      <c r="AI92" s="273"/>
      <c r="AJ92" s="274"/>
      <c r="AK92" s="285">
        <v>2458.0700000000002</v>
      </c>
      <c r="AL92" s="285">
        <v>1409.95</v>
      </c>
      <c r="AM92" s="285">
        <v>1802.95</v>
      </c>
      <c r="AN92" s="285">
        <v>1836.58</v>
      </c>
      <c r="AO92" s="285">
        <v>2503.39</v>
      </c>
      <c r="AP92" s="284">
        <v>2056.0300000000002</v>
      </c>
      <c r="AQ92" s="285">
        <v>1265.74</v>
      </c>
      <c r="AR92" s="285">
        <v>1747.92</v>
      </c>
      <c r="AS92" s="285">
        <v>1457.44</v>
      </c>
      <c r="AT92" s="286">
        <v>2283.04</v>
      </c>
      <c r="AU92" s="285">
        <v>2050</v>
      </c>
      <c r="AV92" s="285">
        <v>2130</v>
      </c>
      <c r="AW92" s="285">
        <v>2150</v>
      </c>
      <c r="AX92" s="285">
        <v>1520</v>
      </c>
      <c r="AY92" s="285">
        <v>2577</v>
      </c>
      <c r="AZ92" s="269"/>
      <c r="BA92" s="270"/>
      <c r="BB92" s="270"/>
      <c r="BC92" s="270"/>
      <c r="BD92" s="271"/>
      <c r="BE92" s="270"/>
      <c r="BF92" s="270"/>
      <c r="BG92" s="270"/>
      <c r="BH92" s="270"/>
      <c r="BI92" s="270"/>
      <c r="BJ92" s="269"/>
      <c r="BK92" s="270"/>
      <c r="BL92" s="270"/>
      <c r="BM92" s="270"/>
      <c r="BN92" s="271"/>
      <c r="BO92" s="287"/>
      <c r="BP92" s="287"/>
      <c r="BQ92" s="287"/>
      <c r="BR92" s="287"/>
      <c r="BS92" s="287"/>
      <c r="BT92" s="269"/>
      <c r="BU92" s="270"/>
      <c r="BV92" s="270"/>
      <c r="BW92" s="270"/>
      <c r="BX92" s="271"/>
    </row>
    <row r="93" spans="1:76" x14ac:dyDescent="0.25">
      <c r="A93" s="254" t="s">
        <v>233</v>
      </c>
      <c r="B93" s="284">
        <v>51</v>
      </c>
      <c r="C93" s="285">
        <v>30.24</v>
      </c>
      <c r="D93" s="285">
        <v>54.75</v>
      </c>
      <c r="E93" s="285">
        <v>40.6</v>
      </c>
      <c r="F93" s="285">
        <v>59.74</v>
      </c>
      <c r="G93" s="284">
        <v>33.46</v>
      </c>
      <c r="H93" s="285">
        <v>19.2</v>
      </c>
      <c r="I93" s="285">
        <v>30.17</v>
      </c>
      <c r="J93" s="285">
        <v>45.13</v>
      </c>
      <c r="K93" s="286">
        <v>28.27</v>
      </c>
      <c r="L93" s="285">
        <v>55.2</v>
      </c>
      <c r="M93" s="285">
        <v>74</v>
      </c>
      <c r="N93" s="285">
        <v>108</v>
      </c>
      <c r="O93" s="285">
        <v>134</v>
      </c>
      <c r="P93" s="285">
        <v>124</v>
      </c>
      <c r="Q93" s="284">
        <v>61</v>
      </c>
      <c r="R93" s="285">
        <v>34.4</v>
      </c>
      <c r="S93" s="285">
        <v>67</v>
      </c>
      <c r="T93" s="285">
        <v>53</v>
      </c>
      <c r="U93" s="286">
        <v>82</v>
      </c>
      <c r="V93" s="285">
        <v>55.17</v>
      </c>
      <c r="W93" s="285">
        <v>44</v>
      </c>
      <c r="X93" s="285">
        <v>106</v>
      </c>
      <c r="Y93" s="285">
        <v>76</v>
      </c>
      <c r="Z93" s="285">
        <v>78</v>
      </c>
      <c r="AA93" s="269"/>
      <c r="AB93" s="270"/>
      <c r="AC93" s="270"/>
      <c r="AD93" s="270"/>
      <c r="AE93" s="270"/>
      <c r="AF93" s="272"/>
      <c r="AG93" s="273"/>
      <c r="AH93" s="273"/>
      <c r="AI93" s="273"/>
      <c r="AJ93" s="274"/>
      <c r="AK93" s="270"/>
      <c r="AL93" s="270"/>
      <c r="AM93" s="270"/>
      <c r="AN93" s="270"/>
      <c r="AO93" s="270"/>
      <c r="AP93" s="284">
        <v>1669</v>
      </c>
      <c r="AQ93" s="285">
        <v>1254</v>
      </c>
      <c r="AR93" s="285">
        <v>1752</v>
      </c>
      <c r="AS93" s="285">
        <v>1372</v>
      </c>
      <c r="AT93" s="286">
        <v>2019</v>
      </c>
      <c r="AU93" s="270"/>
      <c r="AV93" s="270"/>
      <c r="AW93" s="270"/>
      <c r="AX93" s="270"/>
      <c r="AY93" s="270"/>
      <c r="AZ93" s="269"/>
      <c r="BA93" s="270"/>
      <c r="BB93" s="270"/>
      <c r="BC93" s="270"/>
      <c r="BD93" s="271"/>
      <c r="BE93" s="270"/>
      <c r="BF93" s="270"/>
      <c r="BG93" s="270"/>
      <c r="BH93" s="270"/>
      <c r="BI93" s="270"/>
      <c r="BJ93" s="269"/>
      <c r="BK93" s="270"/>
      <c r="BL93" s="270"/>
      <c r="BM93" s="270"/>
      <c r="BN93" s="271"/>
      <c r="BO93" s="287"/>
      <c r="BP93" s="287"/>
      <c r="BQ93" s="287"/>
      <c r="BR93" s="287"/>
      <c r="BS93" s="287"/>
      <c r="BT93" s="269"/>
      <c r="BU93" s="270"/>
      <c r="BV93" s="270"/>
      <c r="BW93" s="270"/>
      <c r="BX93" s="271"/>
    </row>
    <row r="94" spans="1:76" x14ac:dyDescent="0.25">
      <c r="A94" s="254" t="s">
        <v>234</v>
      </c>
      <c r="B94" s="284">
        <v>57.56</v>
      </c>
      <c r="C94" s="285">
        <v>59.69</v>
      </c>
      <c r="D94" s="285">
        <v>64.37</v>
      </c>
      <c r="E94" s="285">
        <v>57.8</v>
      </c>
      <c r="F94" s="285">
        <v>62.69</v>
      </c>
      <c r="G94" s="284">
        <v>51.36</v>
      </c>
      <c r="H94" s="285">
        <v>52.67</v>
      </c>
      <c r="I94" s="285">
        <v>53.59</v>
      </c>
      <c r="J94" s="285">
        <v>61.4</v>
      </c>
      <c r="K94" s="286">
        <v>51.15</v>
      </c>
      <c r="L94" s="285">
        <v>186.28</v>
      </c>
      <c r="M94" s="285">
        <v>179.92</v>
      </c>
      <c r="N94" s="285">
        <v>194.36</v>
      </c>
      <c r="O94" s="285">
        <v>213.61</v>
      </c>
      <c r="P94" s="285">
        <v>197.49</v>
      </c>
      <c r="Q94" s="284">
        <v>65</v>
      </c>
      <c r="R94" s="285">
        <v>49</v>
      </c>
      <c r="S94" s="285">
        <v>77</v>
      </c>
      <c r="T94" s="285">
        <v>78</v>
      </c>
      <c r="U94" s="286">
        <v>72</v>
      </c>
      <c r="V94" s="285">
        <v>91</v>
      </c>
      <c r="W94" s="285">
        <v>94</v>
      </c>
      <c r="X94" s="285">
        <v>96</v>
      </c>
      <c r="Y94" s="285">
        <v>74</v>
      </c>
      <c r="Z94" s="285">
        <v>88</v>
      </c>
      <c r="AA94" s="269"/>
      <c r="AB94" s="270"/>
      <c r="AC94" s="270"/>
      <c r="AD94" s="270"/>
      <c r="AE94" s="270"/>
      <c r="AF94" s="275">
        <v>80</v>
      </c>
      <c r="AG94" s="276">
        <v>63</v>
      </c>
      <c r="AH94" s="276">
        <v>81</v>
      </c>
      <c r="AI94" s="276">
        <v>83</v>
      </c>
      <c r="AJ94" s="277">
        <v>48</v>
      </c>
      <c r="AK94" s="285">
        <v>1950</v>
      </c>
      <c r="AL94" s="285">
        <v>1553</v>
      </c>
      <c r="AM94" s="285">
        <v>1682</v>
      </c>
      <c r="AN94" s="285">
        <v>1651</v>
      </c>
      <c r="AO94" s="285">
        <v>2248</v>
      </c>
      <c r="AP94" s="284">
        <v>2032</v>
      </c>
      <c r="AQ94" s="285">
        <v>1360</v>
      </c>
      <c r="AR94" s="285">
        <v>1733</v>
      </c>
      <c r="AS94" s="285">
        <v>1391.2</v>
      </c>
      <c r="AT94" s="286">
        <v>1667</v>
      </c>
      <c r="AU94" s="270"/>
      <c r="AV94" s="270"/>
      <c r="AW94" s="270"/>
      <c r="AX94" s="270"/>
      <c r="AY94" s="270"/>
      <c r="AZ94" s="269"/>
      <c r="BA94" s="270"/>
      <c r="BB94" s="270"/>
      <c r="BC94" s="270"/>
      <c r="BD94" s="271"/>
      <c r="BE94" s="270"/>
      <c r="BF94" s="270"/>
      <c r="BG94" s="270"/>
      <c r="BH94" s="270"/>
      <c r="BI94" s="270"/>
      <c r="BJ94" s="269"/>
      <c r="BK94" s="270"/>
      <c r="BL94" s="270"/>
      <c r="BM94" s="270"/>
      <c r="BN94" s="271"/>
      <c r="BO94" s="287"/>
      <c r="BP94" s="287"/>
      <c r="BQ94" s="287"/>
      <c r="BR94" s="287"/>
      <c r="BS94" s="287"/>
      <c r="BT94" s="269"/>
      <c r="BU94" s="270"/>
      <c r="BV94" s="270"/>
      <c r="BW94" s="270"/>
      <c r="BX94" s="271"/>
    </row>
    <row r="95" spans="1:76" x14ac:dyDescent="0.25">
      <c r="A95" s="254" t="s">
        <v>235</v>
      </c>
      <c r="B95" s="284">
        <v>60.68</v>
      </c>
      <c r="C95" s="285">
        <v>47.48</v>
      </c>
      <c r="D95" s="285">
        <v>62.44</v>
      </c>
      <c r="E95" s="285">
        <v>45.62</v>
      </c>
      <c r="F95" s="285">
        <v>75.69</v>
      </c>
      <c r="G95" s="284">
        <v>37</v>
      </c>
      <c r="H95" s="285">
        <v>25.64</v>
      </c>
      <c r="I95" s="285">
        <v>33.700000000000003</v>
      </c>
      <c r="J95" s="285">
        <v>31.96</v>
      </c>
      <c r="K95" s="286">
        <v>28.47</v>
      </c>
      <c r="L95" s="285">
        <v>121.76</v>
      </c>
      <c r="M95" s="285">
        <v>63</v>
      </c>
      <c r="N95" s="285">
        <v>134</v>
      </c>
      <c r="O95" s="285">
        <v>144</v>
      </c>
      <c r="P95" s="285">
        <v>104</v>
      </c>
      <c r="Q95" s="284">
        <v>67</v>
      </c>
      <c r="R95" s="285">
        <v>53</v>
      </c>
      <c r="S95" s="285">
        <v>71</v>
      </c>
      <c r="T95" s="285">
        <v>44</v>
      </c>
      <c r="U95" s="286">
        <v>93</v>
      </c>
      <c r="V95" s="285">
        <v>80</v>
      </c>
      <c r="W95" s="285">
        <v>62</v>
      </c>
      <c r="X95" s="285">
        <v>92</v>
      </c>
      <c r="Y95" s="285">
        <v>68</v>
      </c>
      <c r="Z95" s="285">
        <v>95</v>
      </c>
      <c r="AA95" s="284">
        <v>15</v>
      </c>
      <c r="AB95" s="285">
        <v>20</v>
      </c>
      <c r="AC95" s="285">
        <v>22</v>
      </c>
      <c r="AD95" s="285">
        <v>12</v>
      </c>
      <c r="AE95" s="285">
        <v>30</v>
      </c>
      <c r="AF95" s="272"/>
      <c r="AG95" s="273"/>
      <c r="AH95" s="273"/>
      <c r="AI95" s="273"/>
      <c r="AJ95" s="274"/>
      <c r="AK95" s="285">
        <v>2343.36</v>
      </c>
      <c r="AL95" s="285">
        <v>1893.3</v>
      </c>
      <c r="AM95" s="285">
        <v>1903.24</v>
      </c>
      <c r="AN95" s="285">
        <v>1618.18</v>
      </c>
      <c r="AO95" s="285">
        <v>2143.12</v>
      </c>
      <c r="AP95" s="284">
        <v>1994</v>
      </c>
      <c r="AQ95" s="285">
        <v>900</v>
      </c>
      <c r="AR95" s="285">
        <v>1427</v>
      </c>
      <c r="AS95" s="285">
        <v>1424</v>
      </c>
      <c r="AT95" s="286">
        <v>2106</v>
      </c>
      <c r="AU95" s="270"/>
      <c r="AV95" s="270"/>
      <c r="AW95" s="270"/>
      <c r="AX95" s="270"/>
      <c r="AY95" s="270"/>
      <c r="AZ95" s="269"/>
      <c r="BA95" s="270"/>
      <c r="BB95" s="270"/>
      <c r="BC95" s="270"/>
      <c r="BD95" s="271"/>
      <c r="BE95" s="270"/>
      <c r="BF95" s="270"/>
      <c r="BG95" s="270"/>
      <c r="BH95" s="270"/>
      <c r="BI95" s="270"/>
      <c r="BJ95" s="269"/>
      <c r="BK95" s="270"/>
      <c r="BL95" s="270"/>
      <c r="BM95" s="270"/>
      <c r="BN95" s="271"/>
      <c r="BO95" s="287"/>
      <c r="BP95" s="287"/>
      <c r="BQ95" s="287"/>
      <c r="BR95" s="287"/>
      <c r="BS95" s="287"/>
      <c r="BT95" s="269"/>
      <c r="BU95" s="270"/>
      <c r="BV95" s="270"/>
      <c r="BW95" s="270"/>
      <c r="BX95" s="271"/>
    </row>
    <row r="96" spans="1:76" x14ac:dyDescent="0.25">
      <c r="A96" s="254" t="s">
        <v>236</v>
      </c>
      <c r="B96" s="284">
        <v>41.6</v>
      </c>
      <c r="C96" s="285">
        <v>42.42</v>
      </c>
      <c r="D96" s="285">
        <v>69.56</v>
      </c>
      <c r="E96" s="285">
        <v>72.08</v>
      </c>
      <c r="F96" s="285">
        <v>50.8</v>
      </c>
      <c r="G96" s="284">
        <v>46.96</v>
      </c>
      <c r="H96" s="285">
        <v>45.55</v>
      </c>
      <c r="I96" s="285">
        <v>61.54</v>
      </c>
      <c r="J96" s="285">
        <v>63.35</v>
      </c>
      <c r="K96" s="286">
        <v>56.48</v>
      </c>
      <c r="L96" s="285">
        <v>176.26</v>
      </c>
      <c r="M96" s="285">
        <v>155.93</v>
      </c>
      <c r="N96" s="285">
        <v>220.01</v>
      </c>
      <c r="O96" s="285">
        <v>213.13</v>
      </c>
      <c r="P96" s="285">
        <v>218.66</v>
      </c>
      <c r="Q96" s="284">
        <v>59</v>
      </c>
      <c r="R96" s="285">
        <v>55</v>
      </c>
      <c r="S96" s="285">
        <v>77</v>
      </c>
      <c r="T96" s="285">
        <v>63</v>
      </c>
      <c r="U96" s="286">
        <v>51</v>
      </c>
      <c r="V96" s="285">
        <v>58.4</v>
      </c>
      <c r="W96" s="285">
        <v>56.8</v>
      </c>
      <c r="X96" s="285">
        <v>101</v>
      </c>
      <c r="Y96" s="285">
        <v>72</v>
      </c>
      <c r="Z96" s="285">
        <v>107</v>
      </c>
      <c r="AA96" s="269"/>
      <c r="AB96" s="270"/>
      <c r="AC96" s="270"/>
      <c r="AD96" s="270"/>
      <c r="AE96" s="270"/>
      <c r="AF96" s="272"/>
      <c r="AG96" s="273"/>
      <c r="AH96" s="273"/>
      <c r="AI96" s="273"/>
      <c r="AJ96" s="274"/>
      <c r="AK96" s="270"/>
      <c r="AL96" s="270"/>
      <c r="AM96" s="270"/>
      <c r="AN96" s="270"/>
      <c r="AO96" s="270"/>
      <c r="AP96" s="269"/>
      <c r="AQ96" s="270"/>
      <c r="AR96" s="270"/>
      <c r="AS96" s="270"/>
      <c r="AT96" s="271"/>
      <c r="AU96" s="270"/>
      <c r="AV96" s="270"/>
      <c r="AW96" s="270"/>
      <c r="AX96" s="270"/>
      <c r="AY96" s="270"/>
      <c r="AZ96" s="269"/>
      <c r="BA96" s="270"/>
      <c r="BB96" s="270"/>
      <c r="BC96" s="270"/>
      <c r="BD96" s="271"/>
      <c r="BE96" s="270"/>
      <c r="BF96" s="270"/>
      <c r="BG96" s="270"/>
      <c r="BH96" s="270"/>
      <c r="BI96" s="270"/>
      <c r="BJ96" s="269"/>
      <c r="BK96" s="270"/>
      <c r="BL96" s="270"/>
      <c r="BM96" s="270"/>
      <c r="BN96" s="271"/>
      <c r="BO96" s="287"/>
      <c r="BP96" s="287"/>
      <c r="BQ96" s="287"/>
      <c r="BR96" s="287"/>
      <c r="BS96" s="287"/>
      <c r="BT96" s="269"/>
      <c r="BU96" s="270"/>
      <c r="BV96" s="270"/>
      <c r="BW96" s="270"/>
      <c r="BX96" s="271"/>
    </row>
    <row r="97" spans="1:76" x14ac:dyDescent="0.25">
      <c r="A97" s="254" t="s">
        <v>237</v>
      </c>
      <c r="B97" s="284">
        <v>60.08</v>
      </c>
      <c r="C97" s="285">
        <v>69.489999999999995</v>
      </c>
      <c r="D97" s="285">
        <v>68.86</v>
      </c>
      <c r="E97" s="285">
        <v>71.17</v>
      </c>
      <c r="F97" s="285">
        <v>54.34</v>
      </c>
      <c r="G97" s="284">
        <v>47.73</v>
      </c>
      <c r="H97" s="285">
        <v>49.65</v>
      </c>
      <c r="I97" s="285">
        <v>52.55</v>
      </c>
      <c r="J97" s="285">
        <v>63.23</v>
      </c>
      <c r="K97" s="286">
        <v>48.74</v>
      </c>
      <c r="L97" s="285">
        <v>170.27</v>
      </c>
      <c r="M97" s="285">
        <v>161.94</v>
      </c>
      <c r="N97" s="285">
        <v>196.78</v>
      </c>
      <c r="O97" s="285">
        <v>220.73</v>
      </c>
      <c r="P97" s="285">
        <v>179.85</v>
      </c>
      <c r="Q97" s="284">
        <v>65</v>
      </c>
      <c r="R97" s="285">
        <v>55</v>
      </c>
      <c r="S97" s="285">
        <v>77</v>
      </c>
      <c r="T97" s="285">
        <v>78</v>
      </c>
      <c r="U97" s="286">
        <v>72</v>
      </c>
      <c r="V97" s="285">
        <v>97</v>
      </c>
      <c r="W97" s="285">
        <v>99</v>
      </c>
      <c r="X97" s="285">
        <v>96.84</v>
      </c>
      <c r="Y97" s="285">
        <v>96.67</v>
      </c>
      <c r="Z97" s="285">
        <v>88.8</v>
      </c>
      <c r="AA97" s="269"/>
      <c r="AB97" s="270"/>
      <c r="AC97" s="270"/>
      <c r="AD97" s="270"/>
      <c r="AE97" s="270"/>
      <c r="AF97" s="275">
        <v>80</v>
      </c>
      <c r="AG97" s="276">
        <v>63</v>
      </c>
      <c r="AH97" s="276">
        <v>81</v>
      </c>
      <c r="AI97" s="276">
        <v>83</v>
      </c>
      <c r="AJ97" s="277">
        <v>48</v>
      </c>
      <c r="AK97" s="270"/>
      <c r="AL97" s="270"/>
      <c r="AM97" s="270"/>
      <c r="AN97" s="270"/>
      <c r="AO97" s="270"/>
      <c r="AP97" s="284">
        <v>2032</v>
      </c>
      <c r="AQ97" s="285">
        <v>1440</v>
      </c>
      <c r="AR97" s="285">
        <v>1752</v>
      </c>
      <c r="AS97" s="285">
        <v>1334</v>
      </c>
      <c r="AT97" s="286">
        <v>1667</v>
      </c>
      <c r="AU97" s="270"/>
      <c r="AV97" s="270"/>
      <c r="AW97" s="270"/>
      <c r="AX97" s="270"/>
      <c r="AY97" s="270"/>
      <c r="AZ97" s="269"/>
      <c r="BA97" s="270"/>
      <c r="BB97" s="270"/>
      <c r="BC97" s="270"/>
      <c r="BD97" s="271"/>
      <c r="BE97" s="270"/>
      <c r="BF97" s="270"/>
      <c r="BG97" s="270"/>
      <c r="BH97" s="270"/>
      <c r="BI97" s="270"/>
      <c r="BJ97" s="269"/>
      <c r="BK97" s="270"/>
      <c r="BL97" s="270"/>
      <c r="BM97" s="270"/>
      <c r="BN97" s="271"/>
      <c r="BO97" s="287"/>
      <c r="BP97" s="287"/>
      <c r="BQ97" s="287"/>
      <c r="BR97" s="287"/>
      <c r="BS97" s="287"/>
      <c r="BT97" s="269"/>
      <c r="BU97" s="270"/>
      <c r="BV97" s="270"/>
      <c r="BW97" s="270"/>
      <c r="BX97" s="271"/>
    </row>
    <row r="98" spans="1:76" x14ac:dyDescent="0.25">
      <c r="A98" s="254" t="s">
        <v>238</v>
      </c>
      <c r="B98" s="284">
        <v>60.7</v>
      </c>
      <c r="C98" s="285">
        <v>65.37</v>
      </c>
      <c r="D98" s="285">
        <v>74.98</v>
      </c>
      <c r="E98" s="285">
        <v>72.650000000000006</v>
      </c>
      <c r="F98" s="285">
        <v>60.93</v>
      </c>
      <c r="G98" s="284">
        <v>49.32</v>
      </c>
      <c r="H98" s="285">
        <v>49.71</v>
      </c>
      <c r="I98" s="285">
        <v>58.07</v>
      </c>
      <c r="J98" s="285">
        <v>65.12</v>
      </c>
      <c r="K98" s="286">
        <v>53.59</v>
      </c>
      <c r="L98" s="285">
        <v>167.88</v>
      </c>
      <c r="M98" s="285">
        <v>166.14</v>
      </c>
      <c r="N98" s="285">
        <v>210.1</v>
      </c>
      <c r="O98" s="285">
        <v>225.63</v>
      </c>
      <c r="P98" s="285">
        <v>200.06</v>
      </c>
      <c r="Q98" s="284">
        <v>65</v>
      </c>
      <c r="R98" s="285">
        <v>55</v>
      </c>
      <c r="S98" s="285">
        <v>77</v>
      </c>
      <c r="T98" s="285">
        <v>78</v>
      </c>
      <c r="U98" s="286">
        <v>72</v>
      </c>
      <c r="V98" s="285">
        <v>92</v>
      </c>
      <c r="W98" s="285">
        <v>82</v>
      </c>
      <c r="X98" s="285">
        <v>99</v>
      </c>
      <c r="Y98" s="285">
        <v>84.76</v>
      </c>
      <c r="Z98" s="285">
        <v>96</v>
      </c>
      <c r="AA98" s="284">
        <v>19</v>
      </c>
      <c r="AB98" s="285">
        <v>20</v>
      </c>
      <c r="AC98" s="285">
        <v>24</v>
      </c>
      <c r="AD98" s="285">
        <v>12</v>
      </c>
      <c r="AE98" s="285">
        <v>30</v>
      </c>
      <c r="AF98" s="275">
        <v>80</v>
      </c>
      <c r="AG98" s="276">
        <v>63</v>
      </c>
      <c r="AH98" s="276">
        <v>81</v>
      </c>
      <c r="AI98" s="276">
        <v>83</v>
      </c>
      <c r="AJ98" s="277">
        <v>48</v>
      </c>
      <c r="AK98" s="270"/>
      <c r="AL98" s="270"/>
      <c r="AM98" s="270"/>
      <c r="AN98" s="270"/>
      <c r="AO98" s="270"/>
      <c r="AP98" s="284">
        <v>2032</v>
      </c>
      <c r="AQ98" s="285">
        <v>1367.2</v>
      </c>
      <c r="AR98" s="285">
        <v>1752</v>
      </c>
      <c r="AS98" s="285">
        <v>1334</v>
      </c>
      <c r="AT98" s="286">
        <v>1667</v>
      </c>
      <c r="AU98" s="270"/>
      <c r="AV98" s="270"/>
      <c r="AW98" s="270"/>
      <c r="AX98" s="270"/>
      <c r="AY98" s="270"/>
      <c r="AZ98" s="269"/>
      <c r="BA98" s="270"/>
      <c r="BB98" s="270"/>
      <c r="BC98" s="270"/>
      <c r="BD98" s="271"/>
      <c r="BE98" s="270"/>
      <c r="BF98" s="270"/>
      <c r="BG98" s="270"/>
      <c r="BH98" s="270"/>
      <c r="BI98" s="270"/>
      <c r="BJ98" s="269"/>
      <c r="BK98" s="270"/>
      <c r="BL98" s="270"/>
      <c r="BM98" s="270"/>
      <c r="BN98" s="271"/>
      <c r="BO98" s="287"/>
      <c r="BP98" s="287"/>
      <c r="BQ98" s="287"/>
      <c r="BR98" s="287"/>
      <c r="BS98" s="287"/>
      <c r="BT98" s="269"/>
      <c r="BU98" s="270"/>
      <c r="BV98" s="270"/>
      <c r="BW98" s="270"/>
      <c r="BX98" s="271"/>
    </row>
    <row r="99" spans="1:76" x14ac:dyDescent="0.25">
      <c r="A99" s="254" t="s">
        <v>239</v>
      </c>
      <c r="B99" s="284">
        <v>68.819999999999993</v>
      </c>
      <c r="C99" s="285">
        <v>71.73</v>
      </c>
      <c r="D99" s="285">
        <v>71</v>
      </c>
      <c r="E99" s="285">
        <v>71.290000000000006</v>
      </c>
      <c r="F99" s="285">
        <v>78.55</v>
      </c>
      <c r="G99" s="284">
        <v>38.619999999999997</v>
      </c>
      <c r="H99" s="285">
        <v>34.42</v>
      </c>
      <c r="I99" s="285">
        <v>40.22</v>
      </c>
      <c r="J99" s="285">
        <v>49.1</v>
      </c>
      <c r="K99" s="286">
        <v>38.5</v>
      </c>
      <c r="L99" s="285">
        <v>148.66</v>
      </c>
      <c r="M99" s="285">
        <v>131.81</v>
      </c>
      <c r="N99" s="285">
        <v>169.45</v>
      </c>
      <c r="O99" s="285">
        <v>193.56</v>
      </c>
      <c r="P99" s="285">
        <v>167.78</v>
      </c>
      <c r="Q99" s="284">
        <v>76</v>
      </c>
      <c r="R99" s="285">
        <v>60</v>
      </c>
      <c r="S99" s="285">
        <v>83</v>
      </c>
      <c r="T99" s="285">
        <v>82</v>
      </c>
      <c r="U99" s="286">
        <v>72</v>
      </c>
      <c r="V99" s="285">
        <v>56</v>
      </c>
      <c r="W99" s="285">
        <v>91.63</v>
      </c>
      <c r="X99" s="285">
        <v>98.23</v>
      </c>
      <c r="Y99" s="285">
        <v>99.97</v>
      </c>
      <c r="Z99" s="285">
        <v>75</v>
      </c>
      <c r="AA99" s="269"/>
      <c r="AB99" s="270"/>
      <c r="AC99" s="270"/>
      <c r="AD99" s="270"/>
      <c r="AE99" s="270"/>
      <c r="AF99" s="272"/>
      <c r="AG99" s="273"/>
      <c r="AH99" s="273"/>
      <c r="AI99" s="273"/>
      <c r="AJ99" s="274"/>
      <c r="AK99" s="270"/>
      <c r="AL99" s="270"/>
      <c r="AM99" s="270"/>
      <c r="AN99" s="270"/>
      <c r="AO99" s="270"/>
      <c r="AP99" s="284">
        <v>1901</v>
      </c>
      <c r="AQ99" s="285">
        <v>1386</v>
      </c>
      <c r="AR99" s="285">
        <v>1749</v>
      </c>
      <c r="AS99" s="285">
        <v>1547</v>
      </c>
      <c r="AT99" s="286">
        <v>2090</v>
      </c>
      <c r="AU99" s="270"/>
      <c r="AV99" s="270"/>
      <c r="AW99" s="270"/>
      <c r="AX99" s="270"/>
      <c r="AY99" s="270"/>
      <c r="AZ99" s="269"/>
      <c r="BA99" s="270"/>
      <c r="BB99" s="270"/>
      <c r="BC99" s="270"/>
      <c r="BD99" s="271"/>
      <c r="BE99" s="270"/>
      <c r="BF99" s="270"/>
      <c r="BG99" s="270"/>
      <c r="BH99" s="270"/>
      <c r="BI99" s="270"/>
      <c r="BJ99" s="269"/>
      <c r="BK99" s="270"/>
      <c r="BL99" s="270"/>
      <c r="BM99" s="270"/>
      <c r="BN99" s="271"/>
      <c r="BO99" s="287"/>
      <c r="BP99" s="287"/>
      <c r="BQ99" s="287"/>
      <c r="BR99" s="287"/>
      <c r="BS99" s="287"/>
      <c r="BT99" s="269"/>
      <c r="BU99" s="270"/>
      <c r="BV99" s="270"/>
      <c r="BW99" s="270"/>
      <c r="BX99" s="271"/>
    </row>
    <row r="100" spans="1:76" x14ac:dyDescent="0.25">
      <c r="A100" s="254" t="s">
        <v>240</v>
      </c>
      <c r="B100" s="284">
        <v>72.45</v>
      </c>
      <c r="C100" s="285">
        <v>60.83</v>
      </c>
      <c r="D100" s="285">
        <v>61.96</v>
      </c>
      <c r="E100" s="285">
        <v>55.98</v>
      </c>
      <c r="F100" s="285">
        <v>77.37</v>
      </c>
      <c r="G100" s="284">
        <v>37.049999999999997</v>
      </c>
      <c r="H100" s="285">
        <v>30.98</v>
      </c>
      <c r="I100" s="285">
        <v>33.76</v>
      </c>
      <c r="J100" s="285">
        <v>36.770000000000003</v>
      </c>
      <c r="K100" s="286">
        <v>30.39</v>
      </c>
      <c r="L100" s="285">
        <v>152.76</v>
      </c>
      <c r="M100" s="285">
        <v>133.55000000000001</v>
      </c>
      <c r="N100" s="285">
        <v>139.79</v>
      </c>
      <c r="O100" s="285">
        <v>156.28</v>
      </c>
      <c r="P100" s="285">
        <v>136.83000000000001</v>
      </c>
      <c r="Q100" s="284">
        <v>77.88</v>
      </c>
      <c r="R100" s="285">
        <v>57.43</v>
      </c>
      <c r="S100" s="285">
        <v>71.48</v>
      </c>
      <c r="T100" s="285">
        <v>61.83</v>
      </c>
      <c r="U100" s="286">
        <v>95.81</v>
      </c>
      <c r="V100" s="285">
        <v>82.87</v>
      </c>
      <c r="W100" s="285">
        <v>74.86</v>
      </c>
      <c r="X100" s="285">
        <v>98.62</v>
      </c>
      <c r="Y100" s="285">
        <v>84.01</v>
      </c>
      <c r="Z100" s="285">
        <v>98.44</v>
      </c>
      <c r="AA100" s="284">
        <v>15</v>
      </c>
      <c r="AB100" s="285">
        <v>20</v>
      </c>
      <c r="AC100" s="285">
        <v>22</v>
      </c>
      <c r="AD100" s="285">
        <v>12</v>
      </c>
      <c r="AE100" s="285">
        <v>30</v>
      </c>
      <c r="AF100" s="275">
        <v>80</v>
      </c>
      <c r="AG100" s="276">
        <v>63</v>
      </c>
      <c r="AH100" s="276">
        <v>81</v>
      </c>
      <c r="AI100" s="276">
        <v>83</v>
      </c>
      <c r="AJ100" s="277">
        <v>48</v>
      </c>
      <c r="AK100" s="285">
        <v>2506.0300000000002</v>
      </c>
      <c r="AL100" s="285">
        <v>1548.01</v>
      </c>
      <c r="AM100" s="285">
        <v>1753.61</v>
      </c>
      <c r="AN100" s="285">
        <v>1417.29</v>
      </c>
      <c r="AO100" s="285">
        <v>2421.85</v>
      </c>
      <c r="AP100" s="284">
        <v>1974.91</v>
      </c>
      <c r="AQ100" s="285">
        <v>1179.1400000000001</v>
      </c>
      <c r="AR100" s="285">
        <v>1678.43</v>
      </c>
      <c r="AS100" s="285">
        <v>1549.27</v>
      </c>
      <c r="AT100" s="286">
        <v>2372.84</v>
      </c>
      <c r="AU100" s="285">
        <v>2050</v>
      </c>
      <c r="AV100" s="285">
        <v>2130</v>
      </c>
      <c r="AW100" s="285">
        <v>2150</v>
      </c>
      <c r="AX100" s="285">
        <v>1964</v>
      </c>
      <c r="AY100" s="285">
        <v>3331</v>
      </c>
      <c r="AZ100" s="269"/>
      <c r="BA100" s="270"/>
      <c r="BB100" s="270"/>
      <c r="BC100" s="270"/>
      <c r="BD100" s="271"/>
      <c r="BE100" s="270"/>
      <c r="BF100" s="270"/>
      <c r="BG100" s="270"/>
      <c r="BH100" s="270"/>
      <c r="BI100" s="270"/>
      <c r="BJ100" s="269"/>
      <c r="BK100" s="270"/>
      <c r="BL100" s="270"/>
      <c r="BM100" s="270"/>
      <c r="BN100" s="271"/>
      <c r="BO100" s="287"/>
      <c r="BP100" s="287"/>
      <c r="BQ100" s="287"/>
      <c r="BR100" s="287"/>
      <c r="BS100" s="287"/>
      <c r="BT100" s="269"/>
      <c r="BU100" s="270"/>
      <c r="BV100" s="270"/>
      <c r="BW100" s="270"/>
      <c r="BX100" s="271"/>
    </row>
    <row r="101" spans="1:76" x14ac:dyDescent="0.25">
      <c r="A101" s="254" t="s">
        <v>241</v>
      </c>
      <c r="B101" s="284">
        <v>45</v>
      </c>
      <c r="C101" s="285">
        <v>49</v>
      </c>
      <c r="D101" s="285">
        <v>64</v>
      </c>
      <c r="E101" s="285">
        <v>49</v>
      </c>
      <c r="F101" s="285">
        <v>36.799999999999997</v>
      </c>
      <c r="G101" s="284">
        <v>52.8</v>
      </c>
      <c r="H101" s="285">
        <v>49.72</v>
      </c>
      <c r="I101" s="285">
        <v>65.010000000000005</v>
      </c>
      <c r="J101" s="285">
        <v>64.28</v>
      </c>
      <c r="K101" s="286">
        <v>61.49</v>
      </c>
      <c r="L101" s="285">
        <v>193.54</v>
      </c>
      <c r="M101" s="285">
        <v>183.76</v>
      </c>
      <c r="N101" s="285">
        <v>220.24</v>
      </c>
      <c r="O101" s="285">
        <v>206.6</v>
      </c>
      <c r="P101" s="285">
        <v>225.97</v>
      </c>
      <c r="Q101" s="284">
        <v>69</v>
      </c>
      <c r="R101" s="285">
        <v>55</v>
      </c>
      <c r="S101" s="285">
        <v>77</v>
      </c>
      <c r="T101" s="285">
        <v>63</v>
      </c>
      <c r="U101" s="286">
        <v>51</v>
      </c>
      <c r="V101" s="285">
        <v>57.6</v>
      </c>
      <c r="W101" s="285">
        <v>56</v>
      </c>
      <c r="X101" s="285">
        <v>97.03</v>
      </c>
      <c r="Y101" s="285">
        <v>100</v>
      </c>
      <c r="Z101" s="285">
        <v>104</v>
      </c>
      <c r="AA101" s="269"/>
      <c r="AB101" s="270"/>
      <c r="AC101" s="270"/>
      <c r="AD101" s="270"/>
      <c r="AE101" s="270"/>
      <c r="AF101" s="272"/>
      <c r="AG101" s="273"/>
      <c r="AH101" s="273"/>
      <c r="AI101" s="273"/>
      <c r="AJ101" s="274"/>
      <c r="AK101" s="270"/>
      <c r="AL101" s="270"/>
      <c r="AM101" s="270"/>
      <c r="AN101" s="270"/>
      <c r="AO101" s="270"/>
      <c r="AP101" s="269"/>
      <c r="AQ101" s="270"/>
      <c r="AR101" s="270"/>
      <c r="AS101" s="270"/>
      <c r="AT101" s="271"/>
      <c r="AU101" s="270"/>
      <c r="AV101" s="270"/>
      <c r="AW101" s="270"/>
      <c r="AX101" s="270"/>
      <c r="AY101" s="270"/>
      <c r="AZ101" s="269"/>
      <c r="BA101" s="270"/>
      <c r="BB101" s="270"/>
      <c r="BC101" s="270"/>
      <c r="BD101" s="271"/>
      <c r="BE101" s="270"/>
      <c r="BF101" s="270"/>
      <c r="BG101" s="270"/>
      <c r="BH101" s="270"/>
      <c r="BI101" s="270"/>
      <c r="BJ101" s="269"/>
      <c r="BK101" s="270"/>
      <c r="BL101" s="270"/>
      <c r="BM101" s="270"/>
      <c r="BN101" s="271"/>
      <c r="BO101" s="287"/>
      <c r="BP101" s="287"/>
      <c r="BQ101" s="287"/>
      <c r="BR101" s="287"/>
      <c r="BS101" s="287"/>
      <c r="BT101" s="269"/>
      <c r="BU101" s="270"/>
      <c r="BV101" s="270"/>
      <c r="BW101" s="270"/>
      <c r="BX101" s="271"/>
    </row>
    <row r="102" spans="1:76" x14ac:dyDescent="0.25">
      <c r="A102" s="254" t="s">
        <v>242</v>
      </c>
      <c r="B102" s="284">
        <v>48.79</v>
      </c>
      <c r="C102" s="285">
        <v>45.1</v>
      </c>
      <c r="D102" s="285">
        <v>65.849999999999994</v>
      </c>
      <c r="E102" s="285">
        <v>56.61</v>
      </c>
      <c r="F102" s="285">
        <v>52.48</v>
      </c>
      <c r="G102" s="284">
        <v>45.34</v>
      </c>
      <c r="H102" s="285">
        <v>38.94</v>
      </c>
      <c r="I102" s="285">
        <v>57.5</v>
      </c>
      <c r="J102" s="285">
        <v>55.6</v>
      </c>
      <c r="K102" s="286">
        <v>47.76</v>
      </c>
      <c r="L102" s="285">
        <v>160.44999999999999</v>
      </c>
      <c r="M102" s="285">
        <v>141.65</v>
      </c>
      <c r="N102" s="285">
        <v>212.47</v>
      </c>
      <c r="O102" s="285">
        <v>200.71</v>
      </c>
      <c r="P102" s="285">
        <v>209.25</v>
      </c>
      <c r="Q102" s="284">
        <v>42.4</v>
      </c>
      <c r="R102" s="285">
        <v>44.8</v>
      </c>
      <c r="S102" s="285">
        <v>50</v>
      </c>
      <c r="T102" s="285">
        <v>63</v>
      </c>
      <c r="U102" s="286">
        <v>51</v>
      </c>
      <c r="V102" s="285">
        <v>67</v>
      </c>
      <c r="W102" s="285">
        <v>66</v>
      </c>
      <c r="X102" s="285">
        <v>75.510000000000005</v>
      </c>
      <c r="Y102" s="285">
        <v>77.62</v>
      </c>
      <c r="Z102" s="285">
        <v>60.14</v>
      </c>
      <c r="AA102" s="269"/>
      <c r="AB102" s="270"/>
      <c r="AC102" s="270"/>
      <c r="AD102" s="270"/>
      <c r="AE102" s="270"/>
      <c r="AF102" s="272"/>
      <c r="AG102" s="273"/>
      <c r="AH102" s="273"/>
      <c r="AI102" s="273"/>
      <c r="AJ102" s="274"/>
      <c r="AK102" s="270"/>
      <c r="AL102" s="270"/>
      <c r="AM102" s="270"/>
      <c r="AN102" s="270"/>
      <c r="AO102" s="270"/>
      <c r="AP102" s="269"/>
      <c r="AQ102" s="270"/>
      <c r="AR102" s="270"/>
      <c r="AS102" s="270"/>
      <c r="AT102" s="271"/>
      <c r="AU102" s="270"/>
      <c r="AV102" s="270"/>
      <c r="AW102" s="270"/>
      <c r="AX102" s="270"/>
      <c r="AY102" s="270"/>
      <c r="AZ102" s="269"/>
      <c r="BA102" s="270"/>
      <c r="BB102" s="270"/>
      <c r="BC102" s="270"/>
      <c r="BD102" s="271"/>
      <c r="BE102" s="270"/>
      <c r="BF102" s="270"/>
      <c r="BG102" s="270"/>
      <c r="BH102" s="270"/>
      <c r="BI102" s="270"/>
      <c r="BJ102" s="269"/>
      <c r="BK102" s="270"/>
      <c r="BL102" s="270"/>
      <c r="BM102" s="270"/>
      <c r="BN102" s="271"/>
      <c r="BO102" s="287"/>
      <c r="BP102" s="287"/>
      <c r="BQ102" s="287"/>
      <c r="BR102" s="287"/>
      <c r="BS102" s="287"/>
      <c r="BT102" s="269"/>
      <c r="BU102" s="270"/>
      <c r="BV102" s="270"/>
      <c r="BW102" s="270"/>
      <c r="BX102" s="271"/>
    </row>
    <row r="103" spans="1:76" x14ac:dyDescent="0.25">
      <c r="A103" s="254" t="s">
        <v>243</v>
      </c>
      <c r="B103" s="284">
        <v>45.66</v>
      </c>
      <c r="C103" s="285">
        <v>48.87</v>
      </c>
      <c r="D103" s="285">
        <v>55.49</v>
      </c>
      <c r="E103" s="285">
        <v>54.84</v>
      </c>
      <c r="F103" s="285">
        <v>46.54</v>
      </c>
      <c r="G103" s="284">
        <v>43.6</v>
      </c>
      <c r="H103" s="285">
        <v>43.77</v>
      </c>
      <c r="I103" s="285">
        <v>55.61</v>
      </c>
      <c r="J103" s="285">
        <v>53.24</v>
      </c>
      <c r="K103" s="286">
        <v>47.61</v>
      </c>
      <c r="L103" s="285">
        <v>162.9</v>
      </c>
      <c r="M103" s="285">
        <v>155.76</v>
      </c>
      <c r="N103" s="285">
        <v>205.32</v>
      </c>
      <c r="O103" s="285">
        <v>191.56</v>
      </c>
      <c r="P103" s="285">
        <v>200.02</v>
      </c>
      <c r="Q103" s="284">
        <v>42.4</v>
      </c>
      <c r="R103" s="285">
        <v>44.8</v>
      </c>
      <c r="S103" s="285">
        <v>50</v>
      </c>
      <c r="T103" s="285">
        <v>63</v>
      </c>
      <c r="U103" s="286">
        <v>51</v>
      </c>
      <c r="V103" s="285">
        <v>67.36</v>
      </c>
      <c r="W103" s="285">
        <v>65.45</v>
      </c>
      <c r="X103" s="285">
        <v>58.65</v>
      </c>
      <c r="Y103" s="285">
        <v>47.2</v>
      </c>
      <c r="Z103" s="285">
        <v>70</v>
      </c>
      <c r="AA103" s="269"/>
      <c r="AB103" s="270"/>
      <c r="AC103" s="270"/>
      <c r="AD103" s="270"/>
      <c r="AE103" s="270"/>
      <c r="AF103" s="272"/>
      <c r="AG103" s="273"/>
      <c r="AH103" s="273"/>
      <c r="AI103" s="273"/>
      <c r="AJ103" s="274"/>
      <c r="AK103" s="270"/>
      <c r="AL103" s="270"/>
      <c r="AM103" s="270"/>
      <c r="AN103" s="270"/>
      <c r="AO103" s="270"/>
      <c r="AP103" s="269"/>
      <c r="AQ103" s="270"/>
      <c r="AR103" s="270"/>
      <c r="AS103" s="270"/>
      <c r="AT103" s="271"/>
      <c r="AU103" s="270"/>
      <c r="AV103" s="270"/>
      <c r="AW103" s="270"/>
      <c r="AX103" s="270"/>
      <c r="AY103" s="270"/>
      <c r="AZ103" s="269"/>
      <c r="BA103" s="270"/>
      <c r="BB103" s="270"/>
      <c r="BC103" s="270"/>
      <c r="BD103" s="271"/>
      <c r="BE103" s="270"/>
      <c r="BF103" s="270"/>
      <c r="BG103" s="270"/>
      <c r="BH103" s="270"/>
      <c r="BI103" s="270"/>
      <c r="BJ103" s="269"/>
      <c r="BK103" s="270"/>
      <c r="BL103" s="270"/>
      <c r="BM103" s="270"/>
      <c r="BN103" s="271"/>
      <c r="BO103" s="287"/>
      <c r="BP103" s="287"/>
      <c r="BQ103" s="287"/>
      <c r="BR103" s="287"/>
      <c r="BS103" s="287"/>
      <c r="BT103" s="269"/>
      <c r="BU103" s="270"/>
      <c r="BV103" s="270"/>
      <c r="BW103" s="270"/>
      <c r="BX103" s="271"/>
    </row>
    <row r="104" spans="1:76" x14ac:dyDescent="0.25">
      <c r="A104" s="254" t="s">
        <v>244</v>
      </c>
      <c r="B104" s="284">
        <v>52.3</v>
      </c>
      <c r="C104" s="285">
        <v>31.2</v>
      </c>
      <c r="D104" s="285">
        <v>54.92</v>
      </c>
      <c r="E104" s="285">
        <v>39.17</v>
      </c>
      <c r="F104" s="285">
        <v>46</v>
      </c>
      <c r="G104" s="284">
        <v>27.76</v>
      </c>
      <c r="H104" s="285">
        <v>29.16</v>
      </c>
      <c r="I104" s="285">
        <v>46.04</v>
      </c>
      <c r="J104" s="285">
        <v>49.87</v>
      </c>
      <c r="K104" s="286">
        <v>37.619999999999997</v>
      </c>
      <c r="L104" s="285">
        <v>102.22</v>
      </c>
      <c r="M104" s="285">
        <v>101.57</v>
      </c>
      <c r="N104" s="285">
        <v>180.78</v>
      </c>
      <c r="O104" s="285">
        <v>181.1</v>
      </c>
      <c r="P104" s="285">
        <v>161.86000000000001</v>
      </c>
      <c r="Q104" s="284">
        <v>55</v>
      </c>
      <c r="R104" s="285">
        <v>32</v>
      </c>
      <c r="S104" s="285">
        <v>74</v>
      </c>
      <c r="T104" s="285">
        <v>63</v>
      </c>
      <c r="U104" s="286">
        <v>51</v>
      </c>
      <c r="V104" s="285">
        <v>66.489999999999995</v>
      </c>
      <c r="W104" s="285">
        <v>40</v>
      </c>
      <c r="X104" s="285">
        <v>70</v>
      </c>
      <c r="Y104" s="285">
        <v>57.87</v>
      </c>
      <c r="Z104" s="285">
        <v>44</v>
      </c>
      <c r="AA104" s="269"/>
      <c r="AB104" s="270"/>
      <c r="AC104" s="270"/>
      <c r="AD104" s="270"/>
      <c r="AE104" s="270"/>
      <c r="AF104" s="275">
        <v>80</v>
      </c>
      <c r="AG104" s="276">
        <v>63</v>
      </c>
      <c r="AH104" s="276">
        <v>81</v>
      </c>
      <c r="AI104" s="276">
        <v>83</v>
      </c>
      <c r="AJ104" s="277">
        <v>48</v>
      </c>
      <c r="AK104" s="270"/>
      <c r="AL104" s="270"/>
      <c r="AM104" s="270"/>
      <c r="AN104" s="270"/>
      <c r="AO104" s="270"/>
      <c r="AP104" s="269"/>
      <c r="AQ104" s="270"/>
      <c r="AR104" s="270"/>
      <c r="AS104" s="270"/>
      <c r="AT104" s="271"/>
      <c r="AU104" s="270"/>
      <c r="AV104" s="270"/>
      <c r="AW104" s="270"/>
      <c r="AX104" s="270"/>
      <c r="AY104" s="270"/>
      <c r="AZ104" s="269"/>
      <c r="BA104" s="270"/>
      <c r="BB104" s="270"/>
      <c r="BC104" s="270"/>
      <c r="BD104" s="271"/>
      <c r="BE104" s="270"/>
      <c r="BF104" s="270"/>
      <c r="BG104" s="270"/>
      <c r="BH104" s="270"/>
      <c r="BI104" s="270"/>
      <c r="BJ104" s="269"/>
      <c r="BK104" s="270"/>
      <c r="BL104" s="270"/>
      <c r="BM104" s="270"/>
      <c r="BN104" s="271"/>
      <c r="BO104" s="287"/>
      <c r="BP104" s="287"/>
      <c r="BQ104" s="287"/>
      <c r="BR104" s="287"/>
      <c r="BS104" s="287"/>
      <c r="BT104" s="269"/>
      <c r="BU104" s="270"/>
      <c r="BV104" s="270"/>
      <c r="BW104" s="270"/>
      <c r="BX104" s="271"/>
    </row>
    <row r="105" spans="1:76" x14ac:dyDescent="0.25">
      <c r="A105" s="254" t="s">
        <v>245</v>
      </c>
      <c r="B105" s="284">
        <v>36.53</v>
      </c>
      <c r="C105" s="285">
        <v>37.26</v>
      </c>
      <c r="D105" s="285">
        <v>56.51</v>
      </c>
      <c r="E105" s="285">
        <v>44.98</v>
      </c>
      <c r="F105" s="285">
        <v>37.020000000000003</v>
      </c>
      <c r="G105" s="284">
        <v>25</v>
      </c>
      <c r="H105" s="285">
        <v>32.97</v>
      </c>
      <c r="I105" s="285">
        <v>49.52</v>
      </c>
      <c r="J105" s="285">
        <v>52.9</v>
      </c>
      <c r="K105" s="286">
        <v>42.3</v>
      </c>
      <c r="L105" s="285">
        <v>84.34</v>
      </c>
      <c r="M105" s="285">
        <v>100.47</v>
      </c>
      <c r="N105" s="285">
        <v>181.24</v>
      </c>
      <c r="O105" s="285">
        <v>179.13</v>
      </c>
      <c r="P105" s="285">
        <v>160.37</v>
      </c>
      <c r="Q105" s="284">
        <v>57.06</v>
      </c>
      <c r="R105" s="285">
        <v>45</v>
      </c>
      <c r="S105" s="285">
        <v>75.53</v>
      </c>
      <c r="T105" s="285">
        <v>64.08</v>
      </c>
      <c r="U105" s="286">
        <v>51.72</v>
      </c>
      <c r="V105" s="285">
        <v>40</v>
      </c>
      <c r="W105" s="285">
        <v>40</v>
      </c>
      <c r="X105" s="285">
        <v>76.62</v>
      </c>
      <c r="Y105" s="285">
        <v>53.4</v>
      </c>
      <c r="Z105" s="285">
        <v>53.26</v>
      </c>
      <c r="AA105" s="269"/>
      <c r="AB105" s="270"/>
      <c r="AC105" s="270"/>
      <c r="AD105" s="270"/>
      <c r="AE105" s="270"/>
      <c r="AF105" s="275">
        <v>80</v>
      </c>
      <c r="AG105" s="276">
        <v>63</v>
      </c>
      <c r="AH105" s="276">
        <v>81</v>
      </c>
      <c r="AI105" s="276">
        <v>83</v>
      </c>
      <c r="AJ105" s="277">
        <v>48</v>
      </c>
      <c r="AK105" s="285">
        <v>1950</v>
      </c>
      <c r="AL105" s="285">
        <v>1553</v>
      </c>
      <c r="AM105" s="285">
        <v>1682</v>
      </c>
      <c r="AN105" s="285">
        <v>1651</v>
      </c>
      <c r="AO105" s="285">
        <v>2248</v>
      </c>
      <c r="AP105" s="284">
        <v>1080</v>
      </c>
      <c r="AQ105" s="285">
        <v>1254</v>
      </c>
      <c r="AR105" s="285">
        <v>1392</v>
      </c>
      <c r="AS105" s="285">
        <v>1006.4</v>
      </c>
      <c r="AT105" s="286">
        <v>1392</v>
      </c>
      <c r="AU105" s="270"/>
      <c r="AV105" s="270"/>
      <c r="AW105" s="270"/>
      <c r="AX105" s="270"/>
      <c r="AY105" s="270"/>
      <c r="AZ105" s="269"/>
      <c r="BA105" s="270"/>
      <c r="BB105" s="270"/>
      <c r="BC105" s="270"/>
      <c r="BD105" s="271"/>
      <c r="BE105" s="270"/>
      <c r="BF105" s="270"/>
      <c r="BG105" s="270"/>
      <c r="BH105" s="270"/>
      <c r="BI105" s="270"/>
      <c r="BJ105" s="269"/>
      <c r="BK105" s="270"/>
      <c r="BL105" s="270"/>
      <c r="BM105" s="270"/>
      <c r="BN105" s="271"/>
      <c r="BO105" s="287"/>
      <c r="BP105" s="287"/>
      <c r="BQ105" s="287"/>
      <c r="BR105" s="287"/>
      <c r="BS105" s="287"/>
      <c r="BT105" s="269"/>
      <c r="BU105" s="270"/>
      <c r="BV105" s="270"/>
      <c r="BW105" s="270"/>
      <c r="BX105" s="271"/>
    </row>
    <row r="106" spans="1:76" x14ac:dyDescent="0.25">
      <c r="A106" s="254" t="s">
        <v>246</v>
      </c>
      <c r="B106" s="284">
        <v>41</v>
      </c>
      <c r="C106" s="285">
        <v>43</v>
      </c>
      <c r="D106" s="285">
        <v>58</v>
      </c>
      <c r="E106" s="285">
        <v>53</v>
      </c>
      <c r="F106" s="285">
        <v>52</v>
      </c>
      <c r="G106" s="284">
        <v>44.23</v>
      </c>
      <c r="H106" s="285">
        <v>52.03</v>
      </c>
      <c r="I106" s="285">
        <v>61.65</v>
      </c>
      <c r="J106" s="285">
        <v>63.38</v>
      </c>
      <c r="K106" s="286">
        <v>55.19</v>
      </c>
      <c r="L106" s="285">
        <v>162.37</v>
      </c>
      <c r="M106" s="285">
        <v>182.19</v>
      </c>
      <c r="N106" s="285">
        <v>215.21</v>
      </c>
      <c r="O106" s="285">
        <v>215.26</v>
      </c>
      <c r="P106" s="285">
        <v>224.88</v>
      </c>
      <c r="Q106" s="284">
        <v>60</v>
      </c>
      <c r="R106" s="285">
        <v>45</v>
      </c>
      <c r="S106" s="285">
        <v>67</v>
      </c>
      <c r="T106" s="285">
        <v>56</v>
      </c>
      <c r="U106" s="286">
        <v>51</v>
      </c>
      <c r="V106" s="285">
        <v>61.09</v>
      </c>
      <c r="W106" s="285">
        <v>58.4</v>
      </c>
      <c r="X106" s="285">
        <v>98.35</v>
      </c>
      <c r="Y106" s="285">
        <v>98.48</v>
      </c>
      <c r="Z106" s="285">
        <v>84.78</v>
      </c>
      <c r="AA106" s="269"/>
      <c r="AB106" s="270"/>
      <c r="AC106" s="270"/>
      <c r="AD106" s="270"/>
      <c r="AE106" s="270"/>
      <c r="AF106" s="275">
        <v>80</v>
      </c>
      <c r="AG106" s="276">
        <v>63</v>
      </c>
      <c r="AH106" s="276">
        <v>81</v>
      </c>
      <c r="AI106" s="276">
        <v>83</v>
      </c>
      <c r="AJ106" s="277">
        <v>48</v>
      </c>
      <c r="AK106" s="270"/>
      <c r="AL106" s="270"/>
      <c r="AM106" s="270"/>
      <c r="AN106" s="270"/>
      <c r="AO106" s="270"/>
      <c r="AP106" s="269"/>
      <c r="AQ106" s="270"/>
      <c r="AR106" s="270"/>
      <c r="AS106" s="270"/>
      <c r="AT106" s="271"/>
      <c r="AU106" s="270"/>
      <c r="AV106" s="270"/>
      <c r="AW106" s="270"/>
      <c r="AX106" s="270"/>
      <c r="AY106" s="270"/>
      <c r="AZ106" s="269"/>
      <c r="BA106" s="270"/>
      <c r="BB106" s="270"/>
      <c r="BC106" s="270"/>
      <c r="BD106" s="271"/>
      <c r="BE106" s="270"/>
      <c r="BF106" s="270"/>
      <c r="BG106" s="270"/>
      <c r="BH106" s="270"/>
      <c r="BI106" s="270"/>
      <c r="BJ106" s="269"/>
      <c r="BK106" s="270"/>
      <c r="BL106" s="270"/>
      <c r="BM106" s="270"/>
      <c r="BN106" s="271"/>
      <c r="BO106" s="287"/>
      <c r="BP106" s="287"/>
      <c r="BQ106" s="287"/>
      <c r="BR106" s="287"/>
      <c r="BS106" s="287"/>
      <c r="BT106" s="269"/>
      <c r="BU106" s="270"/>
      <c r="BV106" s="270"/>
      <c r="BW106" s="270"/>
      <c r="BX106" s="271"/>
    </row>
    <row r="107" spans="1:76" x14ac:dyDescent="0.25">
      <c r="A107" s="254" t="s">
        <v>247</v>
      </c>
      <c r="B107" s="284">
        <v>46.4</v>
      </c>
      <c r="C107" s="285">
        <v>55.54</v>
      </c>
      <c r="D107" s="285">
        <v>67.14</v>
      </c>
      <c r="E107" s="285">
        <v>69</v>
      </c>
      <c r="F107" s="285">
        <v>86.03</v>
      </c>
      <c r="G107" s="284">
        <v>54.57</v>
      </c>
      <c r="H107" s="285">
        <v>48.05</v>
      </c>
      <c r="I107" s="285">
        <v>57.9</v>
      </c>
      <c r="J107" s="285">
        <v>62.46</v>
      </c>
      <c r="K107" s="286">
        <v>54.62</v>
      </c>
      <c r="L107" s="285">
        <v>187.53</v>
      </c>
      <c r="M107" s="285">
        <v>164.85</v>
      </c>
      <c r="N107" s="285">
        <v>214.49</v>
      </c>
      <c r="O107" s="285">
        <v>219.97</v>
      </c>
      <c r="P107" s="285">
        <v>208.1</v>
      </c>
      <c r="Q107" s="284">
        <v>69</v>
      </c>
      <c r="R107" s="285">
        <v>55</v>
      </c>
      <c r="S107" s="285">
        <v>77</v>
      </c>
      <c r="T107" s="285">
        <v>76</v>
      </c>
      <c r="U107" s="286">
        <v>69</v>
      </c>
      <c r="V107" s="285">
        <v>98.75</v>
      </c>
      <c r="W107" s="285">
        <v>87.53</v>
      </c>
      <c r="X107" s="285">
        <v>109.77</v>
      </c>
      <c r="Y107" s="285">
        <v>88.01</v>
      </c>
      <c r="Z107" s="285">
        <v>126.49</v>
      </c>
      <c r="AA107" s="269"/>
      <c r="AB107" s="270"/>
      <c r="AC107" s="270"/>
      <c r="AD107" s="270"/>
      <c r="AE107" s="270"/>
      <c r="AF107" s="275">
        <v>80</v>
      </c>
      <c r="AG107" s="276">
        <v>63</v>
      </c>
      <c r="AH107" s="276">
        <v>81</v>
      </c>
      <c r="AI107" s="276">
        <v>83</v>
      </c>
      <c r="AJ107" s="277">
        <v>48</v>
      </c>
      <c r="AK107" s="270"/>
      <c r="AL107" s="270"/>
      <c r="AM107" s="270"/>
      <c r="AN107" s="270"/>
      <c r="AO107" s="270"/>
      <c r="AP107" s="269"/>
      <c r="AQ107" s="270"/>
      <c r="AR107" s="270"/>
      <c r="AS107" s="270"/>
      <c r="AT107" s="271"/>
      <c r="AU107" s="270"/>
      <c r="AV107" s="270"/>
      <c r="AW107" s="270"/>
      <c r="AX107" s="270"/>
      <c r="AY107" s="270"/>
      <c r="AZ107" s="269"/>
      <c r="BA107" s="270"/>
      <c r="BB107" s="270"/>
      <c r="BC107" s="270"/>
      <c r="BD107" s="271"/>
      <c r="BE107" s="270"/>
      <c r="BF107" s="270"/>
      <c r="BG107" s="270"/>
      <c r="BH107" s="270"/>
      <c r="BI107" s="270"/>
      <c r="BJ107" s="269"/>
      <c r="BK107" s="270"/>
      <c r="BL107" s="270"/>
      <c r="BM107" s="270"/>
      <c r="BN107" s="271"/>
      <c r="BO107" s="287"/>
      <c r="BP107" s="287"/>
      <c r="BQ107" s="287"/>
      <c r="BR107" s="287"/>
      <c r="BS107" s="287"/>
      <c r="BT107" s="269"/>
      <c r="BU107" s="270"/>
      <c r="BV107" s="270"/>
      <c r="BW107" s="270"/>
      <c r="BX107" s="271"/>
    </row>
    <row r="108" spans="1:76" x14ac:dyDescent="0.25">
      <c r="A108" s="254" t="s">
        <v>248</v>
      </c>
      <c r="B108" s="284">
        <v>41.6</v>
      </c>
      <c r="C108" s="285">
        <v>41.59</v>
      </c>
      <c r="D108" s="285">
        <v>69.59</v>
      </c>
      <c r="E108" s="285">
        <v>66.36</v>
      </c>
      <c r="F108" s="285">
        <v>57.01</v>
      </c>
      <c r="G108" s="284">
        <v>54.54</v>
      </c>
      <c r="H108" s="285">
        <v>47.22</v>
      </c>
      <c r="I108" s="285">
        <v>64.010000000000005</v>
      </c>
      <c r="J108" s="285">
        <v>66.31</v>
      </c>
      <c r="K108" s="286">
        <v>58.77</v>
      </c>
      <c r="L108" s="285">
        <v>183.63</v>
      </c>
      <c r="M108" s="285">
        <v>157.30000000000001</v>
      </c>
      <c r="N108" s="285">
        <v>220.52</v>
      </c>
      <c r="O108" s="285">
        <v>219.81</v>
      </c>
      <c r="P108" s="285">
        <v>216.16</v>
      </c>
      <c r="Q108" s="284">
        <v>59</v>
      </c>
      <c r="R108" s="285">
        <v>55</v>
      </c>
      <c r="S108" s="285">
        <v>77</v>
      </c>
      <c r="T108" s="285">
        <v>63</v>
      </c>
      <c r="U108" s="286">
        <v>51</v>
      </c>
      <c r="V108" s="285">
        <v>62.9</v>
      </c>
      <c r="W108" s="285">
        <v>57.6</v>
      </c>
      <c r="X108" s="285">
        <v>101</v>
      </c>
      <c r="Y108" s="285">
        <v>71.099999999999994</v>
      </c>
      <c r="Z108" s="285">
        <v>107</v>
      </c>
      <c r="AA108" s="269"/>
      <c r="AB108" s="270"/>
      <c r="AC108" s="270"/>
      <c r="AD108" s="270"/>
      <c r="AE108" s="270"/>
      <c r="AF108" s="272"/>
      <c r="AG108" s="273"/>
      <c r="AH108" s="273"/>
      <c r="AI108" s="273"/>
      <c r="AJ108" s="274"/>
      <c r="AK108" s="270"/>
      <c r="AL108" s="270"/>
      <c r="AM108" s="270"/>
      <c r="AN108" s="270"/>
      <c r="AO108" s="270"/>
      <c r="AP108" s="269"/>
      <c r="AQ108" s="270"/>
      <c r="AR108" s="270"/>
      <c r="AS108" s="270"/>
      <c r="AT108" s="271"/>
      <c r="AU108" s="270"/>
      <c r="AV108" s="270"/>
      <c r="AW108" s="270"/>
      <c r="AX108" s="270"/>
      <c r="AY108" s="270"/>
      <c r="AZ108" s="269"/>
      <c r="BA108" s="270"/>
      <c r="BB108" s="270"/>
      <c r="BC108" s="270"/>
      <c r="BD108" s="271"/>
      <c r="BE108" s="270"/>
      <c r="BF108" s="270"/>
      <c r="BG108" s="270"/>
      <c r="BH108" s="270"/>
      <c r="BI108" s="270"/>
      <c r="BJ108" s="269"/>
      <c r="BK108" s="270"/>
      <c r="BL108" s="270"/>
      <c r="BM108" s="270"/>
      <c r="BN108" s="271"/>
      <c r="BO108" s="270"/>
      <c r="BP108" s="270"/>
      <c r="BQ108" s="270"/>
      <c r="BR108" s="270"/>
      <c r="BS108" s="270"/>
      <c r="BT108" s="269"/>
      <c r="BU108" s="270"/>
      <c r="BV108" s="270"/>
      <c r="BW108" s="270"/>
      <c r="BX108" s="271"/>
    </row>
    <row r="109" spans="1:76" x14ac:dyDescent="0.25">
      <c r="A109" s="254" t="s">
        <v>249</v>
      </c>
      <c r="B109" s="284">
        <v>45</v>
      </c>
      <c r="C109" s="285">
        <v>55</v>
      </c>
      <c r="D109" s="285">
        <v>69.03</v>
      </c>
      <c r="E109" s="285">
        <v>64</v>
      </c>
      <c r="F109" s="285">
        <v>92.83</v>
      </c>
      <c r="G109" s="284">
        <v>52.5</v>
      </c>
      <c r="H109" s="285">
        <v>47.18</v>
      </c>
      <c r="I109" s="285">
        <v>62.38</v>
      </c>
      <c r="J109" s="285">
        <v>61.27</v>
      </c>
      <c r="K109" s="286">
        <v>54.97</v>
      </c>
      <c r="L109" s="285">
        <v>182.14</v>
      </c>
      <c r="M109" s="285">
        <v>165.74</v>
      </c>
      <c r="N109" s="285">
        <v>212.45</v>
      </c>
      <c r="O109" s="285">
        <v>209.61</v>
      </c>
      <c r="P109" s="285">
        <v>208.25</v>
      </c>
      <c r="Q109" s="284">
        <v>69</v>
      </c>
      <c r="R109" s="285">
        <v>55</v>
      </c>
      <c r="S109" s="285">
        <v>77</v>
      </c>
      <c r="T109" s="285">
        <v>77</v>
      </c>
      <c r="U109" s="286">
        <v>71</v>
      </c>
      <c r="V109" s="285">
        <v>100.01</v>
      </c>
      <c r="W109" s="285">
        <v>87</v>
      </c>
      <c r="X109" s="285">
        <v>123.65</v>
      </c>
      <c r="Y109" s="285">
        <v>131.26</v>
      </c>
      <c r="Z109" s="285">
        <v>144.56</v>
      </c>
      <c r="AA109" s="269"/>
      <c r="AB109" s="270"/>
      <c r="AC109" s="270"/>
      <c r="AD109" s="270"/>
      <c r="AE109" s="270"/>
      <c r="AF109" s="275">
        <v>80</v>
      </c>
      <c r="AG109" s="276">
        <v>63</v>
      </c>
      <c r="AH109" s="276">
        <v>81</v>
      </c>
      <c r="AI109" s="276">
        <v>83</v>
      </c>
      <c r="AJ109" s="277">
        <v>54.4</v>
      </c>
      <c r="AK109" s="270"/>
      <c r="AL109" s="270"/>
      <c r="AM109" s="270"/>
      <c r="AN109" s="270"/>
      <c r="AO109" s="270"/>
      <c r="AP109" s="269"/>
      <c r="AQ109" s="270"/>
      <c r="AR109" s="270"/>
      <c r="AS109" s="270"/>
      <c r="AT109" s="271"/>
      <c r="AU109" s="285">
        <v>2050</v>
      </c>
      <c r="AV109" s="285">
        <v>2130</v>
      </c>
      <c r="AW109" s="285">
        <v>2150</v>
      </c>
      <c r="AX109" s="285">
        <v>2250</v>
      </c>
      <c r="AY109" s="285">
        <v>1800</v>
      </c>
      <c r="AZ109" s="269"/>
      <c r="BA109" s="270"/>
      <c r="BB109" s="270"/>
      <c r="BC109" s="270"/>
      <c r="BD109" s="271"/>
      <c r="BE109" s="270"/>
      <c r="BF109" s="270"/>
      <c r="BG109" s="270"/>
      <c r="BH109" s="270"/>
      <c r="BI109" s="270"/>
      <c r="BJ109" s="269"/>
      <c r="BK109" s="270"/>
      <c r="BL109" s="270"/>
      <c r="BM109" s="270"/>
      <c r="BN109" s="271"/>
      <c r="BO109" s="270"/>
      <c r="BP109" s="270"/>
      <c r="BQ109" s="270"/>
      <c r="BR109" s="270"/>
      <c r="BS109" s="270"/>
      <c r="BT109" s="269"/>
      <c r="BU109" s="270"/>
      <c r="BV109" s="270"/>
      <c r="BW109" s="270"/>
      <c r="BX109" s="271"/>
    </row>
    <row r="110" spans="1:76" x14ac:dyDescent="0.25">
      <c r="A110" s="254" t="s">
        <v>250</v>
      </c>
      <c r="B110" s="284">
        <v>70.75</v>
      </c>
      <c r="C110" s="285">
        <v>71.3</v>
      </c>
      <c r="D110" s="285">
        <v>76.66</v>
      </c>
      <c r="E110" s="285">
        <v>69.66</v>
      </c>
      <c r="F110" s="285">
        <v>75.09</v>
      </c>
      <c r="G110" s="284">
        <v>35.04</v>
      </c>
      <c r="H110" s="285">
        <v>38.729999999999997</v>
      </c>
      <c r="I110" s="285">
        <v>43.32</v>
      </c>
      <c r="J110" s="285">
        <v>45.83</v>
      </c>
      <c r="K110" s="286">
        <v>35.15</v>
      </c>
      <c r="L110" s="285">
        <v>134.33000000000001</v>
      </c>
      <c r="M110" s="285">
        <v>146.05000000000001</v>
      </c>
      <c r="N110" s="285">
        <v>175.3</v>
      </c>
      <c r="O110" s="285">
        <v>190.75</v>
      </c>
      <c r="P110" s="285">
        <v>162.15</v>
      </c>
      <c r="Q110" s="284">
        <v>76.52</v>
      </c>
      <c r="R110" s="285">
        <v>62.11</v>
      </c>
      <c r="S110" s="285">
        <v>78.03</v>
      </c>
      <c r="T110" s="285">
        <v>74.040000000000006</v>
      </c>
      <c r="U110" s="286">
        <v>98.47</v>
      </c>
      <c r="V110" s="285">
        <v>85.76</v>
      </c>
      <c r="W110" s="285">
        <v>58.91</v>
      </c>
      <c r="X110" s="285">
        <v>90.83</v>
      </c>
      <c r="Y110" s="285">
        <v>90.01</v>
      </c>
      <c r="Z110" s="285">
        <v>91.01</v>
      </c>
      <c r="AA110" s="284">
        <v>19</v>
      </c>
      <c r="AB110" s="285">
        <v>20</v>
      </c>
      <c r="AC110" s="285">
        <v>24</v>
      </c>
      <c r="AD110" s="285">
        <v>12</v>
      </c>
      <c r="AE110" s="285">
        <v>30</v>
      </c>
      <c r="AF110" s="272"/>
      <c r="AG110" s="273"/>
      <c r="AH110" s="273"/>
      <c r="AI110" s="273"/>
      <c r="AJ110" s="274"/>
      <c r="AK110" s="270"/>
      <c r="AL110" s="270"/>
      <c r="AM110" s="270"/>
      <c r="AN110" s="270"/>
      <c r="AO110" s="270"/>
      <c r="AP110" s="284">
        <v>2190.4899999999998</v>
      </c>
      <c r="AQ110" s="285">
        <v>1429.79</v>
      </c>
      <c r="AR110" s="285">
        <v>1910.14</v>
      </c>
      <c r="AS110" s="285">
        <v>1455.51</v>
      </c>
      <c r="AT110" s="286">
        <v>2572.6999999999998</v>
      </c>
      <c r="AU110" s="270"/>
      <c r="AV110" s="270"/>
      <c r="AW110" s="270"/>
      <c r="AX110" s="270"/>
      <c r="AY110" s="270"/>
      <c r="AZ110" s="269"/>
      <c r="BA110" s="270"/>
      <c r="BB110" s="270"/>
      <c r="BC110" s="270"/>
      <c r="BD110" s="271"/>
      <c r="BE110" s="270"/>
      <c r="BF110" s="270"/>
      <c r="BG110" s="270"/>
      <c r="BH110" s="270"/>
      <c r="BI110" s="270"/>
      <c r="BJ110" s="269"/>
      <c r="BK110" s="270"/>
      <c r="BL110" s="270"/>
      <c r="BM110" s="270"/>
      <c r="BN110" s="271"/>
      <c r="BO110" s="270"/>
      <c r="BP110" s="270"/>
      <c r="BQ110" s="270"/>
      <c r="BR110" s="270"/>
      <c r="BS110" s="270"/>
      <c r="BT110" s="269"/>
      <c r="BU110" s="270"/>
      <c r="BV110" s="270"/>
      <c r="BW110" s="270"/>
      <c r="BX110" s="271"/>
    </row>
    <row r="111" spans="1:76" x14ac:dyDescent="0.25">
      <c r="A111" s="254" t="s">
        <v>251</v>
      </c>
      <c r="B111" s="284">
        <v>51</v>
      </c>
      <c r="C111" s="285">
        <v>30</v>
      </c>
      <c r="D111" s="285">
        <v>55</v>
      </c>
      <c r="E111" s="285">
        <v>41</v>
      </c>
      <c r="F111" s="285">
        <v>60</v>
      </c>
      <c r="G111" s="269"/>
      <c r="H111" s="270"/>
      <c r="I111" s="270"/>
      <c r="J111" s="270"/>
      <c r="K111" s="271"/>
      <c r="L111" s="285">
        <v>52</v>
      </c>
      <c r="M111" s="285">
        <v>70</v>
      </c>
      <c r="N111" s="285">
        <v>104.5</v>
      </c>
      <c r="O111" s="285">
        <v>123</v>
      </c>
      <c r="P111" s="285">
        <v>117</v>
      </c>
      <c r="Q111" s="284">
        <v>69</v>
      </c>
      <c r="R111" s="285">
        <v>55</v>
      </c>
      <c r="S111" s="285">
        <v>77</v>
      </c>
      <c r="T111" s="285">
        <v>53</v>
      </c>
      <c r="U111" s="286">
        <v>82</v>
      </c>
      <c r="V111" s="285">
        <v>49.21</v>
      </c>
      <c r="W111" s="285">
        <v>38.6</v>
      </c>
      <c r="X111" s="285">
        <v>73.8</v>
      </c>
      <c r="Y111" s="285">
        <v>53.3</v>
      </c>
      <c r="Z111" s="285">
        <v>66.7</v>
      </c>
      <c r="AA111" s="269"/>
      <c r="AB111" s="270"/>
      <c r="AC111" s="270"/>
      <c r="AD111" s="270"/>
      <c r="AE111" s="270"/>
      <c r="AF111" s="272"/>
      <c r="AG111" s="273"/>
      <c r="AH111" s="273"/>
      <c r="AI111" s="273"/>
      <c r="AJ111" s="274"/>
      <c r="AK111" s="270"/>
      <c r="AL111" s="270"/>
      <c r="AM111" s="270"/>
      <c r="AN111" s="270"/>
      <c r="AO111" s="270"/>
      <c r="AP111" s="284">
        <v>1535</v>
      </c>
      <c r="AQ111" s="285">
        <v>1254</v>
      </c>
      <c r="AR111" s="285">
        <v>1421</v>
      </c>
      <c r="AS111" s="285">
        <v>1261</v>
      </c>
      <c r="AT111" s="286">
        <v>1896</v>
      </c>
      <c r="AU111" s="270"/>
      <c r="AV111" s="270"/>
      <c r="AW111" s="270"/>
      <c r="AX111" s="270"/>
      <c r="AY111" s="270"/>
      <c r="AZ111" s="269"/>
      <c r="BA111" s="270"/>
      <c r="BB111" s="270"/>
      <c r="BC111" s="270"/>
      <c r="BD111" s="271"/>
      <c r="BE111" s="270"/>
      <c r="BF111" s="270"/>
      <c r="BG111" s="270"/>
      <c r="BH111" s="270"/>
      <c r="BI111" s="270"/>
      <c r="BJ111" s="269"/>
      <c r="BK111" s="270"/>
      <c r="BL111" s="270"/>
      <c r="BM111" s="270"/>
      <c r="BN111" s="271"/>
      <c r="BO111" s="270"/>
      <c r="BP111" s="270"/>
      <c r="BQ111" s="270"/>
      <c r="BR111" s="270"/>
      <c r="BS111" s="270"/>
      <c r="BT111" s="269"/>
      <c r="BU111" s="270"/>
      <c r="BV111" s="270"/>
      <c r="BW111" s="270"/>
      <c r="BX111" s="271"/>
    </row>
    <row r="112" spans="1:76" x14ac:dyDescent="0.25">
      <c r="A112" s="254" t="s">
        <v>252</v>
      </c>
      <c r="B112" s="284">
        <v>57</v>
      </c>
      <c r="C112" s="285">
        <v>43</v>
      </c>
      <c r="D112" s="285">
        <v>74</v>
      </c>
      <c r="E112" s="285">
        <v>52</v>
      </c>
      <c r="F112" s="285">
        <v>50</v>
      </c>
      <c r="G112" s="284">
        <v>49.63</v>
      </c>
      <c r="H112" s="285">
        <v>56.59</v>
      </c>
      <c r="I112" s="285">
        <v>60.66</v>
      </c>
      <c r="J112" s="285">
        <v>65.38</v>
      </c>
      <c r="K112" s="286">
        <v>56.23</v>
      </c>
      <c r="L112" s="285">
        <v>183.56</v>
      </c>
      <c r="M112" s="285">
        <v>193.31</v>
      </c>
      <c r="N112" s="285">
        <v>206.39</v>
      </c>
      <c r="O112" s="285">
        <v>216.86</v>
      </c>
      <c r="P112" s="285">
        <v>221.48</v>
      </c>
      <c r="Q112" s="284">
        <v>60</v>
      </c>
      <c r="R112" s="285">
        <v>47</v>
      </c>
      <c r="S112" s="285">
        <v>67</v>
      </c>
      <c r="T112" s="285">
        <v>56</v>
      </c>
      <c r="U112" s="286">
        <v>51</v>
      </c>
      <c r="V112" s="285">
        <v>61</v>
      </c>
      <c r="W112" s="285">
        <v>58</v>
      </c>
      <c r="X112" s="285">
        <v>98</v>
      </c>
      <c r="Y112" s="285">
        <v>98</v>
      </c>
      <c r="Z112" s="285">
        <v>85</v>
      </c>
      <c r="AA112" s="269"/>
      <c r="AB112" s="270"/>
      <c r="AC112" s="270"/>
      <c r="AD112" s="270"/>
      <c r="AE112" s="270"/>
      <c r="AF112" s="272"/>
      <c r="AG112" s="273"/>
      <c r="AH112" s="273"/>
      <c r="AI112" s="273"/>
      <c r="AJ112" s="274"/>
      <c r="AK112" s="270"/>
      <c r="AL112" s="270"/>
      <c r="AM112" s="270"/>
      <c r="AN112" s="270"/>
      <c r="AO112" s="270"/>
      <c r="AP112" s="269"/>
      <c r="AQ112" s="270"/>
      <c r="AR112" s="270"/>
      <c r="AS112" s="270"/>
      <c r="AT112" s="271"/>
      <c r="AU112" s="270"/>
      <c r="AV112" s="270"/>
      <c r="AW112" s="270"/>
      <c r="AX112" s="270"/>
      <c r="AY112" s="270"/>
      <c r="AZ112" s="269"/>
      <c r="BA112" s="270"/>
      <c r="BB112" s="270"/>
      <c r="BC112" s="270"/>
      <c r="BD112" s="271"/>
      <c r="BE112" s="270"/>
      <c r="BF112" s="270"/>
      <c r="BG112" s="270"/>
      <c r="BH112" s="270"/>
      <c r="BI112" s="270"/>
      <c r="BJ112" s="269"/>
      <c r="BK112" s="270"/>
      <c r="BL112" s="270"/>
      <c r="BM112" s="270"/>
      <c r="BN112" s="271"/>
      <c r="BO112" s="270"/>
      <c r="BP112" s="270"/>
      <c r="BQ112" s="270"/>
      <c r="BR112" s="270"/>
      <c r="BS112" s="270"/>
      <c r="BT112" s="269"/>
      <c r="BU112" s="270"/>
      <c r="BV112" s="270"/>
      <c r="BW112" s="270"/>
      <c r="BX112" s="271"/>
    </row>
    <row r="113" spans="1:76" x14ac:dyDescent="0.25">
      <c r="A113" s="254" t="s">
        <v>253</v>
      </c>
      <c r="B113" s="284">
        <v>66.62</v>
      </c>
      <c r="C113" s="285">
        <v>57.03</v>
      </c>
      <c r="D113" s="285">
        <v>64.72</v>
      </c>
      <c r="E113" s="285">
        <v>63.98</v>
      </c>
      <c r="F113" s="285">
        <v>75.34</v>
      </c>
      <c r="G113" s="284">
        <v>34.83</v>
      </c>
      <c r="H113" s="285">
        <v>28.79</v>
      </c>
      <c r="I113" s="285">
        <v>34.86</v>
      </c>
      <c r="J113" s="285">
        <v>43.04</v>
      </c>
      <c r="K113" s="286">
        <v>24.81</v>
      </c>
      <c r="L113" s="285">
        <v>146.66</v>
      </c>
      <c r="M113" s="285">
        <v>124.03</v>
      </c>
      <c r="N113" s="285">
        <v>154.30000000000001</v>
      </c>
      <c r="O113" s="285">
        <v>171.56</v>
      </c>
      <c r="P113" s="285">
        <v>117.4</v>
      </c>
      <c r="Q113" s="284">
        <v>73.92</v>
      </c>
      <c r="R113" s="285">
        <v>49.4</v>
      </c>
      <c r="S113" s="285">
        <v>78.150000000000006</v>
      </c>
      <c r="T113" s="285">
        <v>73.650000000000006</v>
      </c>
      <c r="U113" s="286">
        <v>94.54</v>
      </c>
      <c r="V113" s="285">
        <v>78.78</v>
      </c>
      <c r="W113" s="285">
        <v>59.66</v>
      </c>
      <c r="X113" s="285">
        <v>86.02</v>
      </c>
      <c r="Y113" s="285">
        <v>87.21</v>
      </c>
      <c r="Z113" s="285">
        <v>113.1</v>
      </c>
      <c r="AA113" s="284">
        <v>19</v>
      </c>
      <c r="AB113" s="285">
        <v>20</v>
      </c>
      <c r="AC113" s="285">
        <v>24</v>
      </c>
      <c r="AD113" s="285">
        <v>12</v>
      </c>
      <c r="AE113" s="285">
        <v>30</v>
      </c>
      <c r="AF113" s="275">
        <v>80</v>
      </c>
      <c r="AG113" s="276">
        <v>63</v>
      </c>
      <c r="AH113" s="276">
        <v>81</v>
      </c>
      <c r="AI113" s="276">
        <v>83</v>
      </c>
      <c r="AJ113" s="277">
        <v>48</v>
      </c>
      <c r="AK113" s="285">
        <v>2498.62</v>
      </c>
      <c r="AL113" s="285">
        <v>1542.35</v>
      </c>
      <c r="AM113" s="285">
        <v>1749.08</v>
      </c>
      <c r="AN113" s="285">
        <v>2336.63</v>
      </c>
      <c r="AO113" s="285">
        <v>2383.33</v>
      </c>
      <c r="AP113" s="284">
        <v>1719.01</v>
      </c>
      <c r="AQ113" s="285">
        <v>1125.3399999999999</v>
      </c>
      <c r="AR113" s="285">
        <v>1894.31</v>
      </c>
      <c r="AS113" s="285">
        <v>1139.94</v>
      </c>
      <c r="AT113" s="286">
        <v>2286.7600000000002</v>
      </c>
      <c r="AU113" s="270"/>
      <c r="AV113" s="270"/>
      <c r="AW113" s="270"/>
      <c r="AX113" s="270"/>
      <c r="AY113" s="270"/>
      <c r="AZ113" s="269"/>
      <c r="BA113" s="270"/>
      <c r="BB113" s="270"/>
      <c r="BC113" s="270"/>
      <c r="BD113" s="271"/>
      <c r="BE113" s="270"/>
      <c r="BF113" s="270"/>
      <c r="BG113" s="270"/>
      <c r="BH113" s="270"/>
      <c r="BI113" s="270"/>
      <c r="BJ113" s="269"/>
      <c r="BK113" s="270"/>
      <c r="BL113" s="270"/>
      <c r="BM113" s="270"/>
      <c r="BN113" s="271"/>
      <c r="BO113" s="270"/>
      <c r="BP113" s="270"/>
      <c r="BQ113" s="270"/>
      <c r="BR113" s="270"/>
      <c r="BS113" s="270"/>
      <c r="BT113" s="269"/>
      <c r="BU113" s="270"/>
      <c r="BV113" s="270"/>
      <c r="BW113" s="270"/>
      <c r="BX113" s="271"/>
    </row>
    <row r="114" spans="1:76" x14ac:dyDescent="0.25">
      <c r="A114" s="254" t="s">
        <v>254</v>
      </c>
      <c r="B114" s="284">
        <v>53</v>
      </c>
      <c r="C114" s="285">
        <v>46</v>
      </c>
      <c r="D114" s="285">
        <v>39.590000000000003</v>
      </c>
      <c r="E114" s="285">
        <v>30.06</v>
      </c>
      <c r="F114" s="285">
        <v>54</v>
      </c>
      <c r="G114" s="284">
        <v>27.88</v>
      </c>
      <c r="H114" s="285">
        <v>29.09</v>
      </c>
      <c r="I114" s="285">
        <v>49.61</v>
      </c>
      <c r="J114" s="285">
        <v>47.05</v>
      </c>
      <c r="K114" s="286">
        <v>37.020000000000003</v>
      </c>
      <c r="L114" s="285">
        <v>98.78</v>
      </c>
      <c r="M114" s="285">
        <v>94.8</v>
      </c>
      <c r="N114" s="285">
        <v>173.75</v>
      </c>
      <c r="O114" s="285">
        <v>171.74</v>
      </c>
      <c r="P114" s="285">
        <v>151.47999999999999</v>
      </c>
      <c r="Q114" s="284">
        <v>69</v>
      </c>
      <c r="R114" s="285">
        <v>55</v>
      </c>
      <c r="S114" s="285">
        <v>77</v>
      </c>
      <c r="T114" s="285">
        <v>57</v>
      </c>
      <c r="U114" s="286">
        <v>73</v>
      </c>
      <c r="V114" s="285">
        <v>58</v>
      </c>
      <c r="W114" s="285">
        <v>56</v>
      </c>
      <c r="X114" s="285">
        <v>74</v>
      </c>
      <c r="Y114" s="285">
        <v>62</v>
      </c>
      <c r="Z114" s="285">
        <v>48</v>
      </c>
      <c r="AA114" s="269"/>
      <c r="AB114" s="270"/>
      <c r="AC114" s="270"/>
      <c r="AD114" s="270"/>
      <c r="AE114" s="270"/>
      <c r="AF114" s="275">
        <v>80</v>
      </c>
      <c r="AG114" s="276">
        <v>63</v>
      </c>
      <c r="AH114" s="276">
        <v>81</v>
      </c>
      <c r="AI114" s="276">
        <v>83</v>
      </c>
      <c r="AJ114" s="277">
        <v>48</v>
      </c>
      <c r="AK114" s="270"/>
      <c r="AL114" s="270"/>
      <c r="AM114" s="270"/>
      <c r="AN114" s="270"/>
      <c r="AO114" s="270"/>
      <c r="AP114" s="269"/>
      <c r="AQ114" s="270"/>
      <c r="AR114" s="270"/>
      <c r="AS114" s="270"/>
      <c r="AT114" s="271"/>
      <c r="AU114" s="270"/>
      <c r="AV114" s="270"/>
      <c r="AW114" s="270"/>
      <c r="AX114" s="270"/>
      <c r="AY114" s="270"/>
      <c r="AZ114" s="269"/>
      <c r="BA114" s="270"/>
      <c r="BB114" s="270"/>
      <c r="BC114" s="270"/>
      <c r="BD114" s="271"/>
      <c r="BE114" s="270"/>
      <c r="BF114" s="270"/>
      <c r="BG114" s="270"/>
      <c r="BH114" s="270"/>
      <c r="BI114" s="270"/>
      <c r="BJ114" s="269"/>
      <c r="BK114" s="270"/>
      <c r="BL114" s="270"/>
      <c r="BM114" s="270"/>
      <c r="BN114" s="271"/>
      <c r="BO114" s="270"/>
      <c r="BP114" s="270"/>
      <c r="BQ114" s="270"/>
      <c r="BR114" s="270"/>
      <c r="BS114" s="270"/>
      <c r="BT114" s="269"/>
      <c r="BU114" s="270"/>
      <c r="BV114" s="270"/>
      <c r="BW114" s="270"/>
      <c r="BX114" s="271"/>
    </row>
    <row r="115" spans="1:76" x14ac:dyDescent="0.25">
      <c r="A115" s="254" t="s">
        <v>255</v>
      </c>
      <c r="B115" s="284">
        <v>69.349999999999994</v>
      </c>
      <c r="C115" s="285">
        <v>56.31</v>
      </c>
      <c r="D115" s="285">
        <v>77.42</v>
      </c>
      <c r="E115" s="285">
        <v>68.849999999999994</v>
      </c>
      <c r="F115" s="285">
        <v>72.540000000000006</v>
      </c>
      <c r="G115" s="284">
        <v>54.04</v>
      </c>
      <c r="H115" s="285">
        <v>47.39</v>
      </c>
      <c r="I115" s="285">
        <v>57.58</v>
      </c>
      <c r="J115" s="285">
        <v>62.6</v>
      </c>
      <c r="K115" s="286">
        <v>55.32</v>
      </c>
      <c r="L115" s="285">
        <v>187.24</v>
      </c>
      <c r="M115" s="285">
        <v>161.22999999999999</v>
      </c>
      <c r="N115" s="285">
        <v>208.63</v>
      </c>
      <c r="O115" s="285">
        <v>218.81</v>
      </c>
      <c r="P115" s="285">
        <v>202.45</v>
      </c>
      <c r="Q115" s="284">
        <v>69</v>
      </c>
      <c r="R115" s="285">
        <v>55</v>
      </c>
      <c r="S115" s="285">
        <v>77</v>
      </c>
      <c r="T115" s="285">
        <v>78</v>
      </c>
      <c r="U115" s="286">
        <v>72</v>
      </c>
      <c r="V115" s="285">
        <v>104.25</v>
      </c>
      <c r="W115" s="285">
        <v>99.81</v>
      </c>
      <c r="X115" s="285">
        <v>96.32</v>
      </c>
      <c r="Y115" s="285">
        <v>91</v>
      </c>
      <c r="Z115" s="285">
        <v>125</v>
      </c>
      <c r="AA115" s="269"/>
      <c r="AB115" s="270"/>
      <c r="AC115" s="270"/>
      <c r="AD115" s="270"/>
      <c r="AE115" s="270"/>
      <c r="AF115" s="275">
        <v>80</v>
      </c>
      <c r="AG115" s="276">
        <v>63</v>
      </c>
      <c r="AH115" s="276">
        <v>81</v>
      </c>
      <c r="AI115" s="276">
        <v>83</v>
      </c>
      <c r="AJ115" s="277">
        <v>48</v>
      </c>
      <c r="AK115" s="270"/>
      <c r="AL115" s="270"/>
      <c r="AM115" s="270"/>
      <c r="AN115" s="270"/>
      <c r="AO115" s="270"/>
      <c r="AP115" s="269"/>
      <c r="AQ115" s="270"/>
      <c r="AR115" s="270"/>
      <c r="AS115" s="270"/>
      <c r="AT115" s="271"/>
      <c r="AU115" s="270"/>
      <c r="AV115" s="270"/>
      <c r="AW115" s="270"/>
      <c r="AX115" s="270"/>
      <c r="AY115" s="270"/>
      <c r="AZ115" s="269"/>
      <c r="BA115" s="270"/>
      <c r="BB115" s="270"/>
      <c r="BC115" s="270"/>
      <c r="BD115" s="271"/>
      <c r="BE115" s="270"/>
      <c r="BF115" s="270"/>
      <c r="BG115" s="270"/>
      <c r="BH115" s="270"/>
      <c r="BI115" s="270"/>
      <c r="BJ115" s="269"/>
      <c r="BK115" s="270"/>
      <c r="BL115" s="270"/>
      <c r="BM115" s="270"/>
      <c r="BN115" s="271"/>
      <c r="BO115" s="270"/>
      <c r="BP115" s="270"/>
      <c r="BQ115" s="270"/>
      <c r="BR115" s="270"/>
      <c r="BS115" s="270"/>
      <c r="BT115" s="269"/>
      <c r="BU115" s="270"/>
      <c r="BV115" s="270"/>
      <c r="BW115" s="270"/>
      <c r="BX115" s="271"/>
    </row>
    <row r="116" spans="1:76" x14ac:dyDescent="0.25">
      <c r="A116" s="254" t="s">
        <v>256</v>
      </c>
      <c r="B116" s="284">
        <v>50.86</v>
      </c>
      <c r="C116" s="285">
        <v>56.84</v>
      </c>
      <c r="D116" s="285">
        <v>60.89</v>
      </c>
      <c r="E116" s="285">
        <v>58.1</v>
      </c>
      <c r="F116" s="285">
        <v>55.57</v>
      </c>
      <c r="G116" s="284">
        <v>35.99</v>
      </c>
      <c r="H116" s="285">
        <v>47.98</v>
      </c>
      <c r="I116" s="285">
        <v>51.45</v>
      </c>
      <c r="J116" s="285">
        <v>55.63</v>
      </c>
      <c r="K116" s="286">
        <v>47.68</v>
      </c>
      <c r="L116" s="285">
        <v>147.53</v>
      </c>
      <c r="M116" s="285">
        <v>168.23</v>
      </c>
      <c r="N116" s="285">
        <v>194.04</v>
      </c>
      <c r="O116" s="285">
        <v>211.23</v>
      </c>
      <c r="P116" s="285">
        <v>190.97</v>
      </c>
      <c r="Q116" s="284">
        <v>65</v>
      </c>
      <c r="R116" s="285">
        <v>48.8</v>
      </c>
      <c r="S116" s="285">
        <v>77</v>
      </c>
      <c r="T116" s="285">
        <v>78</v>
      </c>
      <c r="U116" s="286">
        <v>72</v>
      </c>
      <c r="V116" s="285">
        <v>71</v>
      </c>
      <c r="W116" s="285">
        <v>65</v>
      </c>
      <c r="X116" s="285">
        <v>87</v>
      </c>
      <c r="Y116" s="285">
        <v>76</v>
      </c>
      <c r="Z116" s="285">
        <v>77</v>
      </c>
      <c r="AA116" s="269"/>
      <c r="AB116" s="270"/>
      <c r="AC116" s="270"/>
      <c r="AD116" s="270"/>
      <c r="AE116" s="270"/>
      <c r="AF116" s="275">
        <v>80</v>
      </c>
      <c r="AG116" s="276">
        <v>63</v>
      </c>
      <c r="AH116" s="276">
        <v>81</v>
      </c>
      <c r="AI116" s="276">
        <v>83</v>
      </c>
      <c r="AJ116" s="277">
        <v>48</v>
      </c>
      <c r="AK116" s="285">
        <v>1950</v>
      </c>
      <c r="AL116" s="285">
        <v>1553</v>
      </c>
      <c r="AM116" s="285">
        <v>1682</v>
      </c>
      <c r="AN116" s="285">
        <v>1651</v>
      </c>
      <c r="AO116" s="285">
        <v>2248</v>
      </c>
      <c r="AP116" s="269"/>
      <c r="AQ116" s="270"/>
      <c r="AR116" s="270"/>
      <c r="AS116" s="270"/>
      <c r="AT116" s="271"/>
      <c r="AU116" s="270"/>
      <c r="AV116" s="270"/>
      <c r="AW116" s="270"/>
      <c r="AX116" s="270"/>
      <c r="AY116" s="270"/>
      <c r="AZ116" s="269"/>
      <c r="BA116" s="270"/>
      <c r="BB116" s="270"/>
      <c r="BC116" s="270"/>
      <c r="BD116" s="271"/>
      <c r="BE116" s="270"/>
      <c r="BF116" s="270"/>
      <c r="BG116" s="270"/>
      <c r="BH116" s="270"/>
      <c r="BI116" s="270"/>
      <c r="BJ116" s="269"/>
      <c r="BK116" s="270"/>
      <c r="BL116" s="270"/>
      <c r="BM116" s="270"/>
      <c r="BN116" s="271"/>
      <c r="BO116" s="270"/>
      <c r="BP116" s="270"/>
      <c r="BQ116" s="270"/>
      <c r="BR116" s="270"/>
      <c r="BS116" s="270"/>
      <c r="BT116" s="269"/>
      <c r="BU116" s="270"/>
      <c r="BV116" s="270"/>
      <c r="BW116" s="270"/>
      <c r="BX116" s="271"/>
    </row>
    <row r="117" spans="1:76" x14ac:dyDescent="0.25">
      <c r="A117" s="254" t="s">
        <v>257</v>
      </c>
      <c r="B117" s="284">
        <v>65.38</v>
      </c>
      <c r="C117" s="285">
        <v>63.72</v>
      </c>
      <c r="D117" s="285">
        <v>68.05</v>
      </c>
      <c r="E117" s="285">
        <v>69.42</v>
      </c>
      <c r="F117" s="285">
        <v>70.98</v>
      </c>
      <c r="G117" s="284">
        <v>33.450000000000003</v>
      </c>
      <c r="H117" s="285">
        <v>33.700000000000003</v>
      </c>
      <c r="I117" s="285">
        <v>38.53</v>
      </c>
      <c r="J117" s="285">
        <v>48.64</v>
      </c>
      <c r="K117" s="286">
        <v>32.270000000000003</v>
      </c>
      <c r="L117" s="285">
        <v>129.75</v>
      </c>
      <c r="M117" s="285">
        <v>135.11000000000001</v>
      </c>
      <c r="N117" s="285">
        <v>164.68</v>
      </c>
      <c r="O117" s="285">
        <v>188.81</v>
      </c>
      <c r="P117" s="285">
        <v>144.15</v>
      </c>
      <c r="Q117" s="284">
        <v>72.150000000000006</v>
      </c>
      <c r="R117" s="285">
        <v>56.8</v>
      </c>
      <c r="S117" s="285">
        <v>73.88</v>
      </c>
      <c r="T117" s="285">
        <v>86.55</v>
      </c>
      <c r="U117" s="286">
        <v>95.52</v>
      </c>
      <c r="V117" s="285">
        <v>63.32</v>
      </c>
      <c r="W117" s="285">
        <v>95.22</v>
      </c>
      <c r="X117" s="285">
        <v>85.85</v>
      </c>
      <c r="Y117" s="285">
        <v>93.01</v>
      </c>
      <c r="Z117" s="285">
        <v>111.98</v>
      </c>
      <c r="AA117" s="284">
        <v>19</v>
      </c>
      <c r="AB117" s="285">
        <v>20</v>
      </c>
      <c r="AC117" s="285">
        <v>24</v>
      </c>
      <c r="AD117" s="285">
        <v>12</v>
      </c>
      <c r="AE117" s="285">
        <v>30</v>
      </c>
      <c r="AF117" s="272"/>
      <c r="AG117" s="273"/>
      <c r="AH117" s="273"/>
      <c r="AI117" s="273"/>
      <c r="AJ117" s="274"/>
      <c r="AK117" s="285">
        <v>1950</v>
      </c>
      <c r="AL117" s="285">
        <v>1553</v>
      </c>
      <c r="AM117" s="285">
        <v>1682</v>
      </c>
      <c r="AN117" s="285">
        <v>2282</v>
      </c>
      <c r="AO117" s="285">
        <v>2347</v>
      </c>
      <c r="AP117" s="284">
        <v>2155.0300000000002</v>
      </c>
      <c r="AQ117" s="285">
        <v>1303.5899999999999</v>
      </c>
      <c r="AR117" s="285">
        <v>1495.73</v>
      </c>
      <c r="AS117" s="285">
        <v>1210.02</v>
      </c>
      <c r="AT117" s="286">
        <v>2223.6</v>
      </c>
      <c r="AU117" s="285">
        <v>2050</v>
      </c>
      <c r="AV117" s="285">
        <v>2130</v>
      </c>
      <c r="AW117" s="285">
        <v>2150</v>
      </c>
      <c r="AX117" s="285">
        <v>1616</v>
      </c>
      <c r="AY117" s="285">
        <v>1800</v>
      </c>
      <c r="AZ117" s="269"/>
      <c r="BA117" s="270"/>
      <c r="BB117" s="270"/>
      <c r="BC117" s="270"/>
      <c r="BD117" s="271"/>
      <c r="BE117" s="270"/>
      <c r="BF117" s="270"/>
      <c r="BG117" s="270"/>
      <c r="BH117" s="270"/>
      <c r="BI117" s="270"/>
      <c r="BJ117" s="269"/>
      <c r="BK117" s="270"/>
      <c r="BL117" s="270"/>
      <c r="BM117" s="270"/>
      <c r="BN117" s="271"/>
      <c r="BO117" s="270"/>
      <c r="BP117" s="270"/>
      <c r="BQ117" s="270"/>
      <c r="BR117" s="270"/>
      <c r="BS117" s="270"/>
      <c r="BT117" s="269"/>
      <c r="BU117" s="270"/>
      <c r="BV117" s="270"/>
      <c r="BW117" s="270"/>
      <c r="BX117" s="271"/>
    </row>
    <row r="118" spans="1:76" x14ac:dyDescent="0.25">
      <c r="A118" s="254" t="s">
        <v>258</v>
      </c>
      <c r="B118" s="284">
        <v>47.93</v>
      </c>
      <c r="C118" s="285">
        <v>57.28</v>
      </c>
      <c r="D118" s="285">
        <v>68.53</v>
      </c>
      <c r="E118" s="285">
        <v>57.39</v>
      </c>
      <c r="F118" s="285">
        <v>58.02</v>
      </c>
      <c r="G118" s="284">
        <v>51.78</v>
      </c>
      <c r="H118" s="285">
        <v>49.26</v>
      </c>
      <c r="I118" s="285">
        <v>58.19</v>
      </c>
      <c r="J118" s="285">
        <v>57.97</v>
      </c>
      <c r="K118" s="286">
        <v>55.99</v>
      </c>
      <c r="L118" s="285">
        <v>180.97</v>
      </c>
      <c r="M118" s="285">
        <v>176.88</v>
      </c>
      <c r="N118" s="285">
        <v>213.23</v>
      </c>
      <c r="O118" s="285">
        <v>214.3</v>
      </c>
      <c r="P118" s="285">
        <v>215.18</v>
      </c>
      <c r="Q118" s="284">
        <v>62</v>
      </c>
      <c r="R118" s="285">
        <v>55</v>
      </c>
      <c r="S118" s="285">
        <v>77</v>
      </c>
      <c r="T118" s="285">
        <v>71</v>
      </c>
      <c r="U118" s="286">
        <v>62</v>
      </c>
      <c r="V118" s="285">
        <v>92</v>
      </c>
      <c r="W118" s="285">
        <v>75.150000000000006</v>
      </c>
      <c r="X118" s="285">
        <v>95.15</v>
      </c>
      <c r="Y118" s="285">
        <v>75</v>
      </c>
      <c r="Z118" s="285">
        <v>91.65</v>
      </c>
      <c r="AA118" s="269"/>
      <c r="AB118" s="270"/>
      <c r="AC118" s="270"/>
      <c r="AD118" s="270"/>
      <c r="AE118" s="270"/>
      <c r="AF118" s="275">
        <v>80</v>
      </c>
      <c r="AG118" s="276">
        <v>63</v>
      </c>
      <c r="AH118" s="276">
        <v>81</v>
      </c>
      <c r="AI118" s="276">
        <v>83</v>
      </c>
      <c r="AJ118" s="277">
        <v>48</v>
      </c>
      <c r="AK118" s="285">
        <v>1950</v>
      </c>
      <c r="AL118" s="285">
        <v>1553</v>
      </c>
      <c r="AM118" s="285">
        <v>1682</v>
      </c>
      <c r="AN118" s="285">
        <v>1651</v>
      </c>
      <c r="AO118" s="285">
        <v>2248</v>
      </c>
      <c r="AP118" s="284">
        <v>2032</v>
      </c>
      <c r="AQ118" s="285">
        <v>1336.8</v>
      </c>
      <c r="AR118" s="285">
        <v>1752</v>
      </c>
      <c r="AS118" s="285">
        <v>1334</v>
      </c>
      <c r="AT118" s="286">
        <v>1667</v>
      </c>
      <c r="AU118" s="270"/>
      <c r="AV118" s="270"/>
      <c r="AW118" s="270"/>
      <c r="AX118" s="270"/>
      <c r="AY118" s="270"/>
      <c r="AZ118" s="269"/>
      <c r="BA118" s="270"/>
      <c r="BB118" s="270"/>
      <c r="BC118" s="270"/>
      <c r="BD118" s="271"/>
      <c r="BE118" s="270"/>
      <c r="BF118" s="270"/>
      <c r="BG118" s="270"/>
      <c r="BH118" s="270"/>
      <c r="BI118" s="270"/>
      <c r="BJ118" s="269"/>
      <c r="BK118" s="270"/>
      <c r="BL118" s="270"/>
      <c r="BM118" s="270"/>
      <c r="BN118" s="271"/>
      <c r="BO118" s="270"/>
      <c r="BP118" s="270"/>
      <c r="BQ118" s="270"/>
      <c r="BR118" s="270"/>
      <c r="BS118" s="270"/>
      <c r="BT118" s="269"/>
      <c r="BU118" s="270"/>
      <c r="BV118" s="270"/>
      <c r="BW118" s="270"/>
      <c r="BX118" s="271"/>
    </row>
    <row r="119" spans="1:76" x14ac:dyDescent="0.25">
      <c r="A119" s="254" t="s">
        <v>259</v>
      </c>
      <c r="B119" s="284">
        <v>54.51</v>
      </c>
      <c r="C119" s="285">
        <v>50.01</v>
      </c>
      <c r="D119" s="285">
        <v>72.209999999999994</v>
      </c>
      <c r="E119" s="285">
        <v>66.63</v>
      </c>
      <c r="F119" s="285">
        <v>66.63</v>
      </c>
      <c r="G119" s="284">
        <v>52.06</v>
      </c>
      <c r="H119" s="285">
        <v>47.46</v>
      </c>
      <c r="I119" s="285">
        <v>58.39</v>
      </c>
      <c r="J119" s="285">
        <v>59.31</v>
      </c>
      <c r="K119" s="286">
        <v>53.43</v>
      </c>
      <c r="L119" s="285">
        <v>180.75</v>
      </c>
      <c r="M119" s="285">
        <v>160.37</v>
      </c>
      <c r="N119" s="285">
        <v>208.68</v>
      </c>
      <c r="O119" s="285">
        <v>218.5</v>
      </c>
      <c r="P119" s="285">
        <v>219.29</v>
      </c>
      <c r="Q119" s="284">
        <v>59</v>
      </c>
      <c r="R119" s="285">
        <v>45.6</v>
      </c>
      <c r="S119" s="285">
        <v>72</v>
      </c>
      <c r="T119" s="285">
        <v>63</v>
      </c>
      <c r="U119" s="286">
        <v>51</v>
      </c>
      <c r="V119" s="285">
        <v>76</v>
      </c>
      <c r="W119" s="285">
        <v>74</v>
      </c>
      <c r="X119" s="285">
        <v>84</v>
      </c>
      <c r="Y119" s="285">
        <v>61</v>
      </c>
      <c r="Z119" s="285">
        <v>80</v>
      </c>
      <c r="AA119" s="269"/>
      <c r="AB119" s="270"/>
      <c r="AC119" s="270"/>
      <c r="AD119" s="270"/>
      <c r="AE119" s="270"/>
      <c r="AF119" s="275">
        <v>80</v>
      </c>
      <c r="AG119" s="276">
        <v>63</v>
      </c>
      <c r="AH119" s="276">
        <v>81</v>
      </c>
      <c r="AI119" s="276">
        <v>83</v>
      </c>
      <c r="AJ119" s="277">
        <v>48</v>
      </c>
      <c r="AK119" s="270"/>
      <c r="AL119" s="270"/>
      <c r="AM119" s="270"/>
      <c r="AN119" s="270"/>
      <c r="AO119" s="270"/>
      <c r="AP119" s="284">
        <v>2032</v>
      </c>
      <c r="AQ119" s="285">
        <v>1336.8</v>
      </c>
      <c r="AR119" s="285">
        <v>1335</v>
      </c>
      <c r="AS119" s="285">
        <v>1334</v>
      </c>
      <c r="AT119" s="286">
        <v>1667</v>
      </c>
      <c r="AU119" s="270"/>
      <c r="AV119" s="270"/>
      <c r="AW119" s="270"/>
      <c r="AX119" s="270"/>
      <c r="AY119" s="270"/>
      <c r="AZ119" s="269"/>
      <c r="BA119" s="270"/>
      <c r="BB119" s="270"/>
      <c r="BC119" s="270"/>
      <c r="BD119" s="271"/>
      <c r="BE119" s="270"/>
      <c r="BF119" s="270"/>
      <c r="BG119" s="270"/>
      <c r="BH119" s="270"/>
      <c r="BI119" s="270"/>
      <c r="BJ119" s="269"/>
      <c r="BK119" s="270"/>
      <c r="BL119" s="270"/>
      <c r="BM119" s="270"/>
      <c r="BN119" s="271"/>
      <c r="BO119" s="270"/>
      <c r="BP119" s="270"/>
      <c r="BQ119" s="270"/>
      <c r="BR119" s="270"/>
      <c r="BS119" s="270"/>
      <c r="BT119" s="269"/>
      <c r="BU119" s="270"/>
      <c r="BV119" s="270"/>
      <c r="BW119" s="270"/>
      <c r="BX119" s="271"/>
    </row>
    <row r="120" spans="1:76" x14ac:dyDescent="0.25">
      <c r="A120" s="254" t="s">
        <v>260</v>
      </c>
      <c r="B120" s="284">
        <v>39.200000000000003</v>
      </c>
      <c r="C120" s="285">
        <v>45.83</v>
      </c>
      <c r="D120" s="285">
        <v>46.48</v>
      </c>
      <c r="E120" s="285">
        <v>41.97</v>
      </c>
      <c r="F120" s="285">
        <v>45.78</v>
      </c>
      <c r="G120" s="284">
        <v>41.15</v>
      </c>
      <c r="H120" s="285">
        <v>46.85</v>
      </c>
      <c r="I120" s="285">
        <v>59.64</v>
      </c>
      <c r="J120" s="285">
        <v>60.92</v>
      </c>
      <c r="K120" s="286">
        <v>51.56</v>
      </c>
      <c r="L120" s="285">
        <v>173.16</v>
      </c>
      <c r="M120" s="285">
        <v>161.51</v>
      </c>
      <c r="N120" s="285">
        <v>212.06</v>
      </c>
      <c r="O120" s="285">
        <v>199.71</v>
      </c>
      <c r="P120" s="285">
        <v>210.19</v>
      </c>
      <c r="Q120" s="284">
        <v>60</v>
      </c>
      <c r="R120" s="285">
        <v>42.4</v>
      </c>
      <c r="S120" s="285">
        <v>72</v>
      </c>
      <c r="T120" s="285">
        <v>60</v>
      </c>
      <c r="U120" s="286">
        <v>51</v>
      </c>
      <c r="V120" s="285">
        <v>52.8</v>
      </c>
      <c r="W120" s="285">
        <v>53</v>
      </c>
      <c r="X120" s="285">
        <v>84</v>
      </c>
      <c r="Y120" s="285">
        <v>72</v>
      </c>
      <c r="Z120" s="285">
        <v>121.2</v>
      </c>
      <c r="AA120" s="269"/>
      <c r="AB120" s="270"/>
      <c r="AC120" s="270"/>
      <c r="AD120" s="270"/>
      <c r="AE120" s="270"/>
      <c r="AF120" s="272"/>
      <c r="AG120" s="273"/>
      <c r="AH120" s="273"/>
      <c r="AI120" s="273"/>
      <c r="AJ120" s="274"/>
      <c r="AK120" s="270"/>
      <c r="AL120" s="270"/>
      <c r="AM120" s="270"/>
      <c r="AN120" s="270"/>
      <c r="AO120" s="270"/>
      <c r="AP120" s="269"/>
      <c r="AQ120" s="270"/>
      <c r="AR120" s="270"/>
      <c r="AS120" s="270"/>
      <c r="AT120" s="271"/>
      <c r="AU120" s="270"/>
      <c r="AV120" s="270"/>
      <c r="AW120" s="270"/>
      <c r="AX120" s="270"/>
      <c r="AY120" s="270"/>
      <c r="AZ120" s="269"/>
      <c r="BA120" s="270"/>
      <c r="BB120" s="270"/>
      <c r="BC120" s="270"/>
      <c r="BD120" s="271"/>
      <c r="BE120" s="270"/>
      <c r="BF120" s="270"/>
      <c r="BG120" s="270"/>
      <c r="BH120" s="270"/>
      <c r="BI120" s="270"/>
      <c r="BJ120" s="269"/>
      <c r="BK120" s="270"/>
      <c r="BL120" s="270"/>
      <c r="BM120" s="270"/>
      <c r="BN120" s="271"/>
      <c r="BO120" s="270"/>
      <c r="BP120" s="270"/>
      <c r="BQ120" s="270"/>
      <c r="BR120" s="270"/>
      <c r="BS120" s="270"/>
      <c r="BT120" s="269"/>
      <c r="BU120" s="270"/>
      <c r="BV120" s="270"/>
      <c r="BW120" s="270"/>
      <c r="BX120" s="271"/>
    </row>
    <row r="121" spans="1:76" x14ac:dyDescent="0.25">
      <c r="A121" s="254" t="s">
        <v>261</v>
      </c>
      <c r="B121" s="284">
        <v>55</v>
      </c>
      <c r="C121" s="285">
        <v>54</v>
      </c>
      <c r="D121" s="285">
        <v>71</v>
      </c>
      <c r="E121" s="285">
        <v>68</v>
      </c>
      <c r="F121" s="285">
        <v>81</v>
      </c>
      <c r="G121" s="284">
        <v>57.44</v>
      </c>
      <c r="H121" s="285">
        <v>45.89</v>
      </c>
      <c r="I121" s="285">
        <v>62.87</v>
      </c>
      <c r="J121" s="285">
        <v>65.010000000000005</v>
      </c>
      <c r="K121" s="286">
        <v>58.96</v>
      </c>
      <c r="L121" s="285">
        <v>198.11</v>
      </c>
      <c r="M121" s="285">
        <v>155.47999999999999</v>
      </c>
      <c r="N121" s="285">
        <v>215.91</v>
      </c>
      <c r="O121" s="285">
        <v>224.97</v>
      </c>
      <c r="P121" s="285">
        <v>216.97</v>
      </c>
      <c r="Q121" s="284">
        <v>69</v>
      </c>
      <c r="R121" s="285">
        <v>55</v>
      </c>
      <c r="S121" s="285">
        <v>77</v>
      </c>
      <c r="T121" s="285">
        <v>78</v>
      </c>
      <c r="U121" s="286">
        <v>72</v>
      </c>
      <c r="V121" s="285">
        <v>101</v>
      </c>
      <c r="W121" s="285">
        <v>99</v>
      </c>
      <c r="X121" s="285">
        <v>112</v>
      </c>
      <c r="Y121" s="285">
        <v>130</v>
      </c>
      <c r="Z121" s="285">
        <v>144</v>
      </c>
      <c r="AA121" s="269"/>
      <c r="AB121" s="270"/>
      <c r="AC121" s="270"/>
      <c r="AD121" s="270"/>
      <c r="AE121" s="270"/>
      <c r="AF121" s="272"/>
      <c r="AG121" s="273"/>
      <c r="AH121" s="273"/>
      <c r="AI121" s="273"/>
      <c r="AJ121" s="274"/>
      <c r="AK121" s="270"/>
      <c r="AL121" s="270"/>
      <c r="AM121" s="270"/>
      <c r="AN121" s="270"/>
      <c r="AO121" s="270"/>
      <c r="AP121" s="269"/>
      <c r="AQ121" s="270"/>
      <c r="AR121" s="270"/>
      <c r="AS121" s="270"/>
      <c r="AT121" s="271"/>
      <c r="AU121" s="270"/>
      <c r="AV121" s="270"/>
      <c r="AW121" s="270"/>
      <c r="AX121" s="270"/>
      <c r="AY121" s="270"/>
      <c r="AZ121" s="269"/>
      <c r="BA121" s="270"/>
      <c r="BB121" s="270"/>
      <c r="BC121" s="270"/>
      <c r="BD121" s="271"/>
      <c r="BE121" s="270"/>
      <c r="BF121" s="270"/>
      <c r="BG121" s="270"/>
      <c r="BH121" s="270"/>
      <c r="BI121" s="270"/>
      <c r="BJ121" s="269"/>
      <c r="BK121" s="270"/>
      <c r="BL121" s="270"/>
      <c r="BM121" s="270"/>
      <c r="BN121" s="271"/>
      <c r="BO121" s="270"/>
      <c r="BP121" s="270"/>
      <c r="BQ121" s="270"/>
      <c r="BR121" s="270"/>
      <c r="BS121" s="270"/>
      <c r="BT121" s="269"/>
      <c r="BU121" s="270"/>
      <c r="BV121" s="270"/>
      <c r="BW121" s="270"/>
      <c r="BX121" s="271"/>
    </row>
    <row r="122" spans="1:76" x14ac:dyDescent="0.25">
      <c r="A122" s="254" t="s">
        <v>262</v>
      </c>
      <c r="B122" s="284">
        <v>66.400000000000006</v>
      </c>
      <c r="C122" s="285">
        <v>59.56</v>
      </c>
      <c r="D122" s="285">
        <v>61.3</v>
      </c>
      <c r="E122" s="285">
        <v>47.82</v>
      </c>
      <c r="F122" s="285">
        <v>75.959999999999994</v>
      </c>
      <c r="G122" s="284">
        <v>37.86</v>
      </c>
      <c r="H122" s="285">
        <v>26.36</v>
      </c>
      <c r="I122" s="285">
        <v>34.82</v>
      </c>
      <c r="J122" s="285">
        <v>35.74</v>
      </c>
      <c r="K122" s="286">
        <v>31.15</v>
      </c>
      <c r="L122" s="285">
        <v>162.15</v>
      </c>
      <c r="M122" s="285">
        <v>74.3</v>
      </c>
      <c r="N122" s="285">
        <v>155.53</v>
      </c>
      <c r="O122" s="285">
        <v>142.47999999999999</v>
      </c>
      <c r="P122" s="285">
        <v>90.76</v>
      </c>
      <c r="Q122" s="284">
        <v>73.84</v>
      </c>
      <c r="R122" s="285">
        <v>53.84</v>
      </c>
      <c r="S122" s="285">
        <v>77.13</v>
      </c>
      <c r="T122" s="285">
        <v>44.09</v>
      </c>
      <c r="U122" s="286">
        <v>93.32</v>
      </c>
      <c r="V122" s="285">
        <v>93.82</v>
      </c>
      <c r="W122" s="285">
        <v>79.33</v>
      </c>
      <c r="X122" s="285">
        <v>80.180000000000007</v>
      </c>
      <c r="Y122" s="285">
        <v>62.38</v>
      </c>
      <c r="Z122" s="285">
        <v>109.94</v>
      </c>
      <c r="AA122" s="284">
        <v>14.99</v>
      </c>
      <c r="AB122" s="285">
        <v>20</v>
      </c>
      <c r="AC122" s="285">
        <v>21.75</v>
      </c>
      <c r="AD122" s="285">
        <v>12</v>
      </c>
      <c r="AE122" s="285">
        <v>30.3</v>
      </c>
      <c r="AF122" s="272"/>
      <c r="AG122" s="273"/>
      <c r="AH122" s="273"/>
      <c r="AI122" s="273"/>
      <c r="AJ122" s="274"/>
      <c r="AK122" s="285">
        <v>2309.42</v>
      </c>
      <c r="AL122" s="285">
        <v>1864.93</v>
      </c>
      <c r="AM122" s="285">
        <v>1880</v>
      </c>
      <c r="AN122" s="285">
        <v>1600.61</v>
      </c>
      <c r="AO122" s="285">
        <v>2131.4899999999998</v>
      </c>
      <c r="AP122" s="284">
        <v>2036.18</v>
      </c>
      <c r="AQ122" s="285">
        <v>1050.45</v>
      </c>
      <c r="AR122" s="285">
        <v>1455.48</v>
      </c>
      <c r="AS122" s="285">
        <v>1444.64</v>
      </c>
      <c r="AT122" s="286">
        <v>2120.2399999999998</v>
      </c>
      <c r="AU122" s="270"/>
      <c r="AV122" s="270"/>
      <c r="AW122" s="270"/>
      <c r="AX122" s="270"/>
      <c r="AY122" s="270"/>
      <c r="AZ122" s="269"/>
      <c r="BA122" s="270"/>
      <c r="BB122" s="270"/>
      <c r="BC122" s="270"/>
      <c r="BD122" s="271"/>
      <c r="BE122" s="270"/>
      <c r="BF122" s="270"/>
      <c r="BG122" s="270"/>
      <c r="BH122" s="270"/>
      <c r="BI122" s="270"/>
      <c r="BJ122" s="269"/>
      <c r="BK122" s="270"/>
      <c r="BL122" s="270"/>
      <c r="BM122" s="270"/>
      <c r="BN122" s="271"/>
      <c r="BO122" s="270"/>
      <c r="BP122" s="270"/>
      <c r="BQ122" s="270"/>
      <c r="BR122" s="270"/>
      <c r="BS122" s="270"/>
      <c r="BT122" s="269"/>
      <c r="BU122" s="270"/>
      <c r="BV122" s="270"/>
      <c r="BW122" s="270"/>
      <c r="BX122" s="271"/>
    </row>
    <row r="123" spans="1:76" x14ac:dyDescent="0.25">
      <c r="A123" s="254" t="s">
        <v>263</v>
      </c>
      <c r="B123" s="284">
        <v>36.799999999999997</v>
      </c>
      <c r="C123" s="285">
        <v>42</v>
      </c>
      <c r="D123" s="285">
        <v>60</v>
      </c>
      <c r="E123" s="285">
        <v>57.58</v>
      </c>
      <c r="F123" s="285">
        <v>43.74</v>
      </c>
      <c r="G123" s="284">
        <v>41.55</v>
      </c>
      <c r="H123" s="285">
        <v>43.97</v>
      </c>
      <c r="I123" s="285">
        <v>61.13</v>
      </c>
      <c r="J123" s="285">
        <v>65.31</v>
      </c>
      <c r="K123" s="286">
        <v>55.42</v>
      </c>
      <c r="L123" s="285">
        <v>157.37</v>
      </c>
      <c r="M123" s="285">
        <v>143.49</v>
      </c>
      <c r="N123" s="285">
        <v>221.54</v>
      </c>
      <c r="O123" s="285">
        <v>207.4</v>
      </c>
      <c r="P123" s="285">
        <v>213.59</v>
      </c>
      <c r="Q123" s="284">
        <v>59</v>
      </c>
      <c r="R123" s="285">
        <v>44</v>
      </c>
      <c r="S123" s="285">
        <v>72</v>
      </c>
      <c r="T123" s="285">
        <v>63</v>
      </c>
      <c r="U123" s="286">
        <v>51</v>
      </c>
      <c r="V123" s="285">
        <v>55.3</v>
      </c>
      <c r="W123" s="285">
        <v>55.8</v>
      </c>
      <c r="X123" s="285">
        <v>80.7</v>
      </c>
      <c r="Y123" s="285">
        <v>71.5</v>
      </c>
      <c r="Z123" s="285">
        <v>80</v>
      </c>
      <c r="AA123" s="269"/>
      <c r="AB123" s="270"/>
      <c r="AC123" s="270"/>
      <c r="AD123" s="270"/>
      <c r="AE123" s="270"/>
      <c r="AF123" s="275">
        <v>80</v>
      </c>
      <c r="AG123" s="276">
        <v>63</v>
      </c>
      <c r="AH123" s="276">
        <v>81</v>
      </c>
      <c r="AI123" s="276">
        <v>83</v>
      </c>
      <c r="AJ123" s="277">
        <v>48</v>
      </c>
      <c r="AK123" s="270"/>
      <c r="AL123" s="270"/>
      <c r="AM123" s="270"/>
      <c r="AN123" s="270"/>
      <c r="AO123" s="270"/>
      <c r="AP123" s="269"/>
      <c r="AQ123" s="270"/>
      <c r="AR123" s="270"/>
      <c r="AS123" s="270"/>
      <c r="AT123" s="271"/>
      <c r="AU123" s="270"/>
      <c r="AV123" s="270"/>
      <c r="AW123" s="270"/>
      <c r="AX123" s="270"/>
      <c r="AY123" s="270"/>
      <c r="AZ123" s="269"/>
      <c r="BA123" s="270"/>
      <c r="BB123" s="270"/>
      <c r="BC123" s="270"/>
      <c r="BD123" s="271"/>
      <c r="BE123" s="270"/>
      <c r="BF123" s="270"/>
      <c r="BG123" s="270"/>
      <c r="BH123" s="270"/>
      <c r="BI123" s="270"/>
      <c r="BJ123" s="269"/>
      <c r="BK123" s="270"/>
      <c r="BL123" s="270"/>
      <c r="BM123" s="270"/>
      <c r="BN123" s="271"/>
      <c r="BO123" s="270"/>
      <c r="BP123" s="270"/>
      <c r="BQ123" s="270"/>
      <c r="BR123" s="270"/>
      <c r="BS123" s="270"/>
      <c r="BT123" s="269"/>
      <c r="BU123" s="270"/>
      <c r="BV123" s="270"/>
      <c r="BW123" s="270"/>
      <c r="BX123" s="271"/>
    </row>
    <row r="124" spans="1:76" x14ac:dyDescent="0.25">
      <c r="A124" s="254" t="s">
        <v>264</v>
      </c>
      <c r="B124" s="284">
        <v>41</v>
      </c>
      <c r="C124" s="285">
        <v>33</v>
      </c>
      <c r="D124" s="285">
        <v>36.08</v>
      </c>
      <c r="E124" s="285">
        <v>28.11</v>
      </c>
      <c r="F124" s="285">
        <v>39</v>
      </c>
      <c r="G124" s="284">
        <v>16.82</v>
      </c>
      <c r="H124" s="285">
        <v>20.25</v>
      </c>
      <c r="I124" s="285">
        <v>43.93</v>
      </c>
      <c r="J124" s="285">
        <v>41.24</v>
      </c>
      <c r="K124" s="286">
        <v>28.25</v>
      </c>
      <c r="L124" s="285">
        <v>79.180000000000007</v>
      </c>
      <c r="M124" s="285">
        <v>77.849999999999994</v>
      </c>
      <c r="N124" s="285">
        <v>146.84</v>
      </c>
      <c r="O124" s="285">
        <v>139.56</v>
      </c>
      <c r="P124" s="285">
        <v>137.03</v>
      </c>
      <c r="Q124" s="284">
        <v>43.2</v>
      </c>
      <c r="R124" s="285">
        <v>40</v>
      </c>
      <c r="S124" s="285">
        <v>50</v>
      </c>
      <c r="T124" s="285">
        <v>63</v>
      </c>
      <c r="U124" s="286">
        <v>51</v>
      </c>
      <c r="V124" s="285">
        <v>59</v>
      </c>
      <c r="W124" s="285">
        <v>50.4</v>
      </c>
      <c r="X124" s="285">
        <v>79</v>
      </c>
      <c r="Y124" s="285">
        <v>56</v>
      </c>
      <c r="Z124" s="285">
        <v>50.4</v>
      </c>
      <c r="AA124" s="269"/>
      <c r="AB124" s="270"/>
      <c r="AC124" s="270"/>
      <c r="AD124" s="270"/>
      <c r="AE124" s="270"/>
      <c r="AF124" s="272"/>
      <c r="AG124" s="273"/>
      <c r="AH124" s="273"/>
      <c r="AI124" s="273"/>
      <c r="AJ124" s="274"/>
      <c r="AK124" s="285">
        <v>1950</v>
      </c>
      <c r="AL124" s="285">
        <v>1553</v>
      </c>
      <c r="AM124" s="285">
        <v>1682</v>
      </c>
      <c r="AN124" s="285">
        <v>1651</v>
      </c>
      <c r="AO124" s="285">
        <v>2248</v>
      </c>
      <c r="AP124" s="269"/>
      <c r="AQ124" s="270"/>
      <c r="AR124" s="270"/>
      <c r="AS124" s="270"/>
      <c r="AT124" s="271"/>
      <c r="AU124" s="270"/>
      <c r="AV124" s="270"/>
      <c r="AW124" s="270"/>
      <c r="AX124" s="270"/>
      <c r="AY124" s="270"/>
      <c r="AZ124" s="269"/>
      <c r="BA124" s="270"/>
      <c r="BB124" s="270"/>
      <c r="BC124" s="270"/>
      <c r="BD124" s="271"/>
      <c r="BE124" s="270"/>
      <c r="BF124" s="270"/>
      <c r="BG124" s="270"/>
      <c r="BH124" s="270"/>
      <c r="BI124" s="270"/>
      <c r="BJ124" s="269"/>
      <c r="BK124" s="270"/>
      <c r="BL124" s="270"/>
      <c r="BM124" s="270"/>
      <c r="BN124" s="271"/>
      <c r="BO124" s="270"/>
      <c r="BP124" s="270"/>
      <c r="BQ124" s="270"/>
      <c r="BR124" s="270"/>
      <c r="BS124" s="270"/>
      <c r="BT124" s="269"/>
      <c r="BU124" s="270"/>
      <c r="BV124" s="270"/>
      <c r="BW124" s="270"/>
      <c r="BX124" s="271"/>
    </row>
    <row r="125" spans="1:76" x14ac:dyDescent="0.25">
      <c r="A125" s="254" t="s">
        <v>265</v>
      </c>
      <c r="B125" s="284">
        <v>48.31</v>
      </c>
      <c r="C125" s="285">
        <v>47.32</v>
      </c>
      <c r="D125" s="285">
        <v>63.83</v>
      </c>
      <c r="E125" s="285">
        <v>57.56</v>
      </c>
      <c r="F125" s="285">
        <v>61.18</v>
      </c>
      <c r="G125" s="284">
        <v>50.25</v>
      </c>
      <c r="H125" s="285">
        <v>42.55</v>
      </c>
      <c r="I125" s="285">
        <v>61.87</v>
      </c>
      <c r="J125" s="285">
        <v>62.92</v>
      </c>
      <c r="K125" s="286">
        <v>55.93</v>
      </c>
      <c r="L125" s="285">
        <v>170.82</v>
      </c>
      <c r="M125" s="285">
        <v>147.55000000000001</v>
      </c>
      <c r="N125" s="285">
        <v>215.08</v>
      </c>
      <c r="O125" s="285">
        <v>213.09</v>
      </c>
      <c r="P125" s="285">
        <v>212.35</v>
      </c>
      <c r="Q125" s="284">
        <v>59</v>
      </c>
      <c r="R125" s="285">
        <v>44.8</v>
      </c>
      <c r="S125" s="285">
        <v>72</v>
      </c>
      <c r="T125" s="285">
        <v>63</v>
      </c>
      <c r="U125" s="286">
        <v>51</v>
      </c>
      <c r="V125" s="285">
        <v>52</v>
      </c>
      <c r="W125" s="285">
        <v>50.4</v>
      </c>
      <c r="X125" s="285">
        <v>76</v>
      </c>
      <c r="Y125" s="285">
        <v>75</v>
      </c>
      <c r="Z125" s="285">
        <v>60</v>
      </c>
      <c r="AA125" s="284">
        <v>19</v>
      </c>
      <c r="AB125" s="285">
        <v>20</v>
      </c>
      <c r="AC125" s="285">
        <v>24</v>
      </c>
      <c r="AD125" s="285">
        <v>12</v>
      </c>
      <c r="AE125" s="285">
        <v>30</v>
      </c>
      <c r="AF125" s="275">
        <v>80</v>
      </c>
      <c r="AG125" s="276">
        <v>63</v>
      </c>
      <c r="AH125" s="276">
        <v>81</v>
      </c>
      <c r="AI125" s="276">
        <v>83</v>
      </c>
      <c r="AJ125" s="277">
        <v>48</v>
      </c>
      <c r="AK125" s="270"/>
      <c r="AL125" s="270"/>
      <c r="AM125" s="270"/>
      <c r="AN125" s="270"/>
      <c r="AO125" s="270"/>
      <c r="AP125" s="269"/>
      <c r="AQ125" s="270"/>
      <c r="AR125" s="270"/>
      <c r="AS125" s="270"/>
      <c r="AT125" s="271"/>
      <c r="AU125" s="270"/>
      <c r="AV125" s="270"/>
      <c r="AW125" s="270"/>
      <c r="AX125" s="270"/>
      <c r="AY125" s="270"/>
      <c r="AZ125" s="269"/>
      <c r="BA125" s="270"/>
      <c r="BB125" s="270"/>
      <c r="BC125" s="270"/>
      <c r="BD125" s="271"/>
      <c r="BE125" s="270"/>
      <c r="BF125" s="270"/>
      <c r="BG125" s="270"/>
      <c r="BH125" s="270"/>
      <c r="BI125" s="270"/>
      <c r="BJ125" s="269"/>
      <c r="BK125" s="270"/>
      <c r="BL125" s="270"/>
      <c r="BM125" s="270"/>
      <c r="BN125" s="271"/>
      <c r="BO125" s="270"/>
      <c r="BP125" s="270"/>
      <c r="BQ125" s="270"/>
      <c r="BR125" s="270"/>
      <c r="BS125" s="270"/>
      <c r="BT125" s="269"/>
      <c r="BU125" s="270"/>
      <c r="BV125" s="270"/>
      <c r="BW125" s="270"/>
      <c r="BX125" s="271"/>
    </row>
    <row r="126" spans="1:76" x14ac:dyDescent="0.25">
      <c r="A126" s="254" t="s">
        <v>266</v>
      </c>
      <c r="B126" s="284">
        <v>34</v>
      </c>
      <c r="C126" s="285">
        <v>32</v>
      </c>
      <c r="D126" s="285">
        <v>55</v>
      </c>
      <c r="E126" s="285">
        <v>52</v>
      </c>
      <c r="F126" s="285">
        <v>62</v>
      </c>
      <c r="G126" s="269"/>
      <c r="H126" s="270"/>
      <c r="I126" s="270"/>
      <c r="J126" s="270"/>
      <c r="K126" s="271"/>
      <c r="L126" s="285">
        <v>52</v>
      </c>
      <c r="M126" s="285">
        <v>54</v>
      </c>
      <c r="N126" s="285">
        <v>104.5</v>
      </c>
      <c r="O126" s="285">
        <v>130</v>
      </c>
      <c r="P126" s="285">
        <v>110</v>
      </c>
      <c r="Q126" s="284">
        <v>69</v>
      </c>
      <c r="R126" s="285">
        <v>55</v>
      </c>
      <c r="S126" s="285">
        <v>77</v>
      </c>
      <c r="T126" s="285">
        <v>53</v>
      </c>
      <c r="U126" s="286">
        <v>82</v>
      </c>
      <c r="V126" s="285">
        <v>49.21</v>
      </c>
      <c r="W126" s="285">
        <v>56</v>
      </c>
      <c r="X126" s="285">
        <v>70</v>
      </c>
      <c r="Y126" s="285">
        <v>53.3</v>
      </c>
      <c r="Z126" s="285">
        <v>66.7</v>
      </c>
      <c r="AA126" s="269"/>
      <c r="AB126" s="270"/>
      <c r="AC126" s="270"/>
      <c r="AD126" s="270"/>
      <c r="AE126" s="270"/>
      <c r="AF126" s="272"/>
      <c r="AG126" s="273"/>
      <c r="AH126" s="273"/>
      <c r="AI126" s="273"/>
      <c r="AJ126" s="274"/>
      <c r="AK126" s="270"/>
      <c r="AL126" s="270"/>
      <c r="AM126" s="270"/>
      <c r="AN126" s="270"/>
      <c r="AO126" s="270"/>
      <c r="AP126" s="284">
        <v>1535</v>
      </c>
      <c r="AQ126" s="285">
        <v>1254</v>
      </c>
      <c r="AR126" s="285">
        <v>1421</v>
      </c>
      <c r="AS126" s="285">
        <v>1261</v>
      </c>
      <c r="AT126" s="286">
        <v>1896</v>
      </c>
      <c r="AU126" s="270"/>
      <c r="AV126" s="270"/>
      <c r="AW126" s="270"/>
      <c r="AX126" s="270"/>
      <c r="AY126" s="270"/>
      <c r="AZ126" s="269"/>
      <c r="BA126" s="270"/>
      <c r="BB126" s="270"/>
      <c r="BC126" s="270"/>
      <c r="BD126" s="271"/>
      <c r="BE126" s="270"/>
      <c r="BF126" s="270"/>
      <c r="BG126" s="270"/>
      <c r="BH126" s="270"/>
      <c r="BI126" s="270"/>
      <c r="BJ126" s="269"/>
      <c r="BK126" s="270"/>
      <c r="BL126" s="270"/>
      <c r="BM126" s="270"/>
      <c r="BN126" s="271"/>
      <c r="BO126" s="270"/>
      <c r="BP126" s="270"/>
      <c r="BQ126" s="270"/>
      <c r="BR126" s="270"/>
      <c r="BS126" s="270"/>
      <c r="BT126" s="269"/>
      <c r="BU126" s="270"/>
      <c r="BV126" s="270"/>
      <c r="BW126" s="270"/>
      <c r="BX126" s="271"/>
    </row>
    <row r="127" spans="1:76" x14ac:dyDescent="0.25">
      <c r="A127" s="254" t="s">
        <v>267</v>
      </c>
      <c r="B127" s="284">
        <v>40.799999999999997</v>
      </c>
      <c r="C127" s="285">
        <v>45.76</v>
      </c>
      <c r="D127" s="285">
        <v>57.53</v>
      </c>
      <c r="E127" s="285">
        <v>51.84</v>
      </c>
      <c r="F127" s="285">
        <v>41.9</v>
      </c>
      <c r="G127" s="284">
        <v>31.55</v>
      </c>
      <c r="H127" s="285">
        <v>38.369999999999997</v>
      </c>
      <c r="I127" s="285">
        <v>53.7</v>
      </c>
      <c r="J127" s="285">
        <v>57.34</v>
      </c>
      <c r="K127" s="286">
        <v>47.71</v>
      </c>
      <c r="L127" s="285">
        <v>112.3</v>
      </c>
      <c r="M127" s="285">
        <v>123.77</v>
      </c>
      <c r="N127" s="285">
        <v>195.55</v>
      </c>
      <c r="O127" s="285">
        <v>197.18</v>
      </c>
      <c r="P127" s="285">
        <v>178.98</v>
      </c>
      <c r="Q127" s="284">
        <v>51.6</v>
      </c>
      <c r="R127" s="285">
        <v>51</v>
      </c>
      <c r="S127" s="285">
        <v>60.4</v>
      </c>
      <c r="T127" s="285">
        <v>64.099999999999994</v>
      </c>
      <c r="U127" s="286">
        <v>50.3</v>
      </c>
      <c r="V127" s="285">
        <v>55</v>
      </c>
      <c r="W127" s="285">
        <v>54.66</v>
      </c>
      <c r="X127" s="285">
        <v>74</v>
      </c>
      <c r="Y127" s="285">
        <v>50.4</v>
      </c>
      <c r="Z127" s="285">
        <v>55</v>
      </c>
      <c r="AA127" s="284">
        <v>19</v>
      </c>
      <c r="AB127" s="285">
        <v>20</v>
      </c>
      <c r="AC127" s="285">
        <v>24</v>
      </c>
      <c r="AD127" s="285">
        <v>12</v>
      </c>
      <c r="AE127" s="285">
        <v>30</v>
      </c>
      <c r="AF127" s="275">
        <v>80</v>
      </c>
      <c r="AG127" s="276">
        <v>63</v>
      </c>
      <c r="AH127" s="276">
        <v>81</v>
      </c>
      <c r="AI127" s="276">
        <v>83</v>
      </c>
      <c r="AJ127" s="277">
        <v>48</v>
      </c>
      <c r="AK127" s="270"/>
      <c r="AL127" s="270"/>
      <c r="AM127" s="270"/>
      <c r="AN127" s="270"/>
      <c r="AO127" s="270"/>
      <c r="AP127" s="284">
        <v>1128.8</v>
      </c>
      <c r="AQ127" s="285">
        <v>1254</v>
      </c>
      <c r="AR127" s="285">
        <v>1392</v>
      </c>
      <c r="AS127" s="285">
        <v>1334</v>
      </c>
      <c r="AT127" s="286">
        <v>1484</v>
      </c>
      <c r="AU127" s="270"/>
      <c r="AV127" s="270"/>
      <c r="AW127" s="270"/>
      <c r="AX127" s="270"/>
      <c r="AY127" s="270"/>
      <c r="AZ127" s="269"/>
      <c r="BA127" s="270"/>
      <c r="BB127" s="270"/>
      <c r="BC127" s="270"/>
      <c r="BD127" s="271"/>
      <c r="BE127" s="270"/>
      <c r="BF127" s="270"/>
      <c r="BG127" s="270"/>
      <c r="BH127" s="270"/>
      <c r="BI127" s="270"/>
      <c r="BJ127" s="269"/>
      <c r="BK127" s="270"/>
      <c r="BL127" s="270"/>
      <c r="BM127" s="270"/>
      <c r="BN127" s="271"/>
      <c r="BO127" s="270"/>
      <c r="BP127" s="270"/>
      <c r="BQ127" s="270"/>
      <c r="BR127" s="270"/>
      <c r="BS127" s="270"/>
      <c r="BT127" s="269"/>
      <c r="BU127" s="270"/>
      <c r="BV127" s="270"/>
      <c r="BW127" s="270"/>
      <c r="BX127" s="271"/>
    </row>
    <row r="128" spans="1:76" x14ac:dyDescent="0.25">
      <c r="A128" s="254" t="s">
        <v>268</v>
      </c>
      <c r="B128" s="284">
        <v>37.6</v>
      </c>
      <c r="C128" s="285">
        <v>46</v>
      </c>
      <c r="D128" s="285">
        <v>58.17</v>
      </c>
      <c r="E128" s="285">
        <v>52.59</v>
      </c>
      <c r="F128" s="285">
        <v>46</v>
      </c>
      <c r="G128" s="284">
        <v>45.72</v>
      </c>
      <c r="H128" s="285">
        <v>49.97</v>
      </c>
      <c r="I128" s="285">
        <v>62.36</v>
      </c>
      <c r="J128" s="285">
        <v>63.71</v>
      </c>
      <c r="K128" s="286">
        <v>56.55</v>
      </c>
      <c r="L128" s="285">
        <v>172.68</v>
      </c>
      <c r="M128" s="285">
        <v>171.87</v>
      </c>
      <c r="N128" s="285">
        <v>214.95</v>
      </c>
      <c r="O128" s="285">
        <v>217.82</v>
      </c>
      <c r="P128" s="285">
        <v>220.2</v>
      </c>
      <c r="Q128" s="284">
        <v>60</v>
      </c>
      <c r="R128" s="285">
        <v>55</v>
      </c>
      <c r="S128" s="285">
        <v>77</v>
      </c>
      <c r="T128" s="285">
        <v>56</v>
      </c>
      <c r="U128" s="286">
        <v>51</v>
      </c>
      <c r="V128" s="285">
        <v>58.4</v>
      </c>
      <c r="W128" s="285">
        <v>58</v>
      </c>
      <c r="X128" s="285">
        <v>84.11</v>
      </c>
      <c r="Y128" s="285">
        <v>71</v>
      </c>
      <c r="Z128" s="285">
        <v>85</v>
      </c>
      <c r="AA128" s="269"/>
      <c r="AB128" s="270"/>
      <c r="AC128" s="270"/>
      <c r="AD128" s="270"/>
      <c r="AE128" s="270"/>
      <c r="AF128" s="275">
        <v>80</v>
      </c>
      <c r="AG128" s="276">
        <v>63</v>
      </c>
      <c r="AH128" s="276">
        <v>81</v>
      </c>
      <c r="AI128" s="276">
        <v>83</v>
      </c>
      <c r="AJ128" s="277">
        <v>48</v>
      </c>
      <c r="AK128" s="270"/>
      <c r="AL128" s="270"/>
      <c r="AM128" s="270"/>
      <c r="AN128" s="270"/>
      <c r="AO128" s="270"/>
      <c r="AP128" s="269"/>
      <c r="AQ128" s="270"/>
      <c r="AR128" s="270"/>
      <c r="AS128" s="270"/>
      <c r="AT128" s="271"/>
      <c r="AU128" s="270"/>
      <c r="AV128" s="270"/>
      <c r="AW128" s="270"/>
      <c r="AX128" s="270"/>
      <c r="AY128" s="270"/>
      <c r="AZ128" s="269"/>
      <c r="BA128" s="270"/>
      <c r="BB128" s="270"/>
      <c r="BC128" s="270"/>
      <c r="BD128" s="271"/>
      <c r="BE128" s="270"/>
      <c r="BF128" s="270"/>
      <c r="BG128" s="270"/>
      <c r="BH128" s="270"/>
      <c r="BI128" s="270"/>
      <c r="BJ128" s="269"/>
      <c r="BK128" s="270"/>
      <c r="BL128" s="270"/>
      <c r="BM128" s="270"/>
      <c r="BN128" s="271"/>
      <c r="BO128" s="270"/>
      <c r="BP128" s="270"/>
      <c r="BQ128" s="270"/>
      <c r="BR128" s="270"/>
      <c r="BS128" s="270"/>
      <c r="BT128" s="269"/>
      <c r="BU128" s="270"/>
      <c r="BV128" s="270"/>
      <c r="BW128" s="270"/>
      <c r="BX128" s="271"/>
    </row>
    <row r="129" spans="1:76" x14ac:dyDescent="0.25">
      <c r="A129" s="254" t="s">
        <v>269</v>
      </c>
      <c r="B129" s="284">
        <v>65.27</v>
      </c>
      <c r="C129" s="285">
        <v>63.99</v>
      </c>
      <c r="D129" s="285">
        <v>69.180000000000007</v>
      </c>
      <c r="E129" s="285">
        <v>68.08</v>
      </c>
      <c r="F129" s="285">
        <v>68.83</v>
      </c>
      <c r="G129" s="284">
        <v>42.22</v>
      </c>
      <c r="H129" s="285">
        <v>48.27</v>
      </c>
      <c r="I129" s="285">
        <v>51.78</v>
      </c>
      <c r="J129" s="285">
        <v>56.61</v>
      </c>
      <c r="K129" s="286">
        <v>47.28</v>
      </c>
      <c r="L129" s="285">
        <v>169.22</v>
      </c>
      <c r="M129" s="285">
        <v>172.96</v>
      </c>
      <c r="N129" s="285">
        <v>195.52</v>
      </c>
      <c r="O129" s="285">
        <v>219.35</v>
      </c>
      <c r="P129" s="285">
        <v>198.05</v>
      </c>
      <c r="Q129" s="284">
        <v>65</v>
      </c>
      <c r="R129" s="285">
        <v>49</v>
      </c>
      <c r="S129" s="285">
        <v>77</v>
      </c>
      <c r="T129" s="285">
        <v>78</v>
      </c>
      <c r="U129" s="286">
        <v>72</v>
      </c>
      <c r="V129" s="285">
        <v>82</v>
      </c>
      <c r="W129" s="285">
        <v>93</v>
      </c>
      <c r="X129" s="285">
        <v>98</v>
      </c>
      <c r="Y129" s="285">
        <v>100</v>
      </c>
      <c r="Z129" s="285">
        <v>73</v>
      </c>
      <c r="AA129" s="284">
        <v>19</v>
      </c>
      <c r="AB129" s="285">
        <v>20</v>
      </c>
      <c r="AC129" s="285">
        <v>24</v>
      </c>
      <c r="AD129" s="285">
        <v>12</v>
      </c>
      <c r="AE129" s="285">
        <v>30</v>
      </c>
      <c r="AF129" s="275">
        <v>80</v>
      </c>
      <c r="AG129" s="276">
        <v>63</v>
      </c>
      <c r="AH129" s="276">
        <v>81</v>
      </c>
      <c r="AI129" s="276">
        <v>83</v>
      </c>
      <c r="AJ129" s="277">
        <v>48</v>
      </c>
      <c r="AK129" s="270"/>
      <c r="AL129" s="270"/>
      <c r="AM129" s="270"/>
      <c r="AN129" s="270"/>
      <c r="AO129" s="270"/>
      <c r="AP129" s="284">
        <v>1300</v>
      </c>
      <c r="AQ129" s="285">
        <v>1195.6199999999999</v>
      </c>
      <c r="AR129" s="285">
        <v>1546.34</v>
      </c>
      <c r="AS129" s="285">
        <v>1595.93</v>
      </c>
      <c r="AT129" s="286">
        <v>1667</v>
      </c>
      <c r="AU129" s="270"/>
      <c r="AV129" s="270"/>
      <c r="AW129" s="270"/>
      <c r="AX129" s="270"/>
      <c r="AY129" s="270"/>
      <c r="AZ129" s="269"/>
      <c r="BA129" s="270"/>
      <c r="BB129" s="270"/>
      <c r="BC129" s="270"/>
      <c r="BD129" s="271"/>
      <c r="BE129" s="270"/>
      <c r="BF129" s="270"/>
      <c r="BG129" s="270"/>
      <c r="BH129" s="270"/>
      <c r="BI129" s="270"/>
      <c r="BJ129" s="269"/>
      <c r="BK129" s="270"/>
      <c r="BL129" s="270"/>
      <c r="BM129" s="270"/>
      <c r="BN129" s="271"/>
      <c r="BO129" s="270"/>
      <c r="BP129" s="270"/>
      <c r="BQ129" s="270"/>
      <c r="BR129" s="270"/>
      <c r="BS129" s="270"/>
      <c r="BT129" s="269"/>
      <c r="BU129" s="270"/>
      <c r="BV129" s="270"/>
      <c r="BW129" s="270"/>
      <c r="BX129" s="271"/>
    </row>
    <row r="130" spans="1:76" x14ac:dyDescent="0.25">
      <c r="A130" s="254" t="s">
        <v>270</v>
      </c>
      <c r="B130" s="284">
        <v>58.42</v>
      </c>
      <c r="C130" s="285">
        <v>59.42</v>
      </c>
      <c r="D130" s="285">
        <v>65.48</v>
      </c>
      <c r="E130" s="285">
        <v>60.46</v>
      </c>
      <c r="F130" s="285">
        <v>68.8</v>
      </c>
      <c r="G130" s="284">
        <v>45.04</v>
      </c>
      <c r="H130" s="285">
        <v>47.18</v>
      </c>
      <c r="I130" s="285">
        <v>53.19</v>
      </c>
      <c r="J130" s="285">
        <v>56.94</v>
      </c>
      <c r="K130" s="286">
        <v>48.68</v>
      </c>
      <c r="L130" s="285">
        <v>180.99</v>
      </c>
      <c r="M130" s="285">
        <v>169.06</v>
      </c>
      <c r="N130" s="285">
        <v>199.21</v>
      </c>
      <c r="O130" s="285">
        <v>214.21</v>
      </c>
      <c r="P130" s="285">
        <v>203.05</v>
      </c>
      <c r="Q130" s="284">
        <v>65</v>
      </c>
      <c r="R130" s="285">
        <v>49</v>
      </c>
      <c r="S130" s="285">
        <v>77</v>
      </c>
      <c r="T130" s="285">
        <v>78</v>
      </c>
      <c r="U130" s="286">
        <v>72</v>
      </c>
      <c r="V130" s="285">
        <v>81.7</v>
      </c>
      <c r="W130" s="285">
        <v>92.91</v>
      </c>
      <c r="X130" s="285">
        <v>97.45</v>
      </c>
      <c r="Y130" s="285">
        <v>100.5</v>
      </c>
      <c r="Z130" s="285">
        <v>72</v>
      </c>
      <c r="AA130" s="269"/>
      <c r="AB130" s="270"/>
      <c r="AC130" s="270"/>
      <c r="AD130" s="270"/>
      <c r="AE130" s="270"/>
      <c r="AF130" s="272"/>
      <c r="AG130" s="273"/>
      <c r="AH130" s="273"/>
      <c r="AI130" s="273"/>
      <c r="AJ130" s="274"/>
      <c r="AK130" s="270"/>
      <c r="AL130" s="270"/>
      <c r="AM130" s="270"/>
      <c r="AN130" s="270"/>
      <c r="AO130" s="270"/>
      <c r="AP130" s="269"/>
      <c r="AQ130" s="270"/>
      <c r="AR130" s="270"/>
      <c r="AS130" s="270"/>
      <c r="AT130" s="271"/>
      <c r="AU130" s="270"/>
      <c r="AV130" s="270"/>
      <c r="AW130" s="270"/>
      <c r="AX130" s="270"/>
      <c r="AY130" s="270"/>
      <c r="AZ130" s="269"/>
      <c r="BA130" s="270"/>
      <c r="BB130" s="270"/>
      <c r="BC130" s="270"/>
      <c r="BD130" s="271"/>
      <c r="BE130" s="270"/>
      <c r="BF130" s="270"/>
      <c r="BG130" s="270"/>
      <c r="BH130" s="270"/>
      <c r="BI130" s="270"/>
      <c r="BJ130" s="269"/>
      <c r="BK130" s="270"/>
      <c r="BL130" s="270"/>
      <c r="BM130" s="270"/>
      <c r="BN130" s="271"/>
      <c r="BO130" s="270"/>
      <c r="BP130" s="270"/>
      <c r="BQ130" s="270"/>
      <c r="BR130" s="270"/>
      <c r="BS130" s="270"/>
      <c r="BT130" s="269"/>
      <c r="BU130" s="270"/>
      <c r="BV130" s="270"/>
      <c r="BW130" s="270"/>
      <c r="BX130" s="271"/>
    </row>
    <row r="131" spans="1:76" x14ac:dyDescent="0.25">
      <c r="A131" s="254" t="s">
        <v>271</v>
      </c>
      <c r="B131" s="284">
        <v>44.83</v>
      </c>
      <c r="C131" s="285">
        <v>40.75</v>
      </c>
      <c r="D131" s="285">
        <v>48.69</v>
      </c>
      <c r="E131" s="285">
        <v>44.96</v>
      </c>
      <c r="F131" s="285">
        <v>42.27</v>
      </c>
      <c r="G131" s="284">
        <v>26.6</v>
      </c>
      <c r="H131" s="285">
        <v>32.409999999999997</v>
      </c>
      <c r="I131" s="285">
        <v>45.95</v>
      </c>
      <c r="J131" s="285">
        <v>50.12</v>
      </c>
      <c r="K131" s="286">
        <v>38.76</v>
      </c>
      <c r="L131" s="285">
        <v>91.86</v>
      </c>
      <c r="M131" s="285">
        <v>104.65</v>
      </c>
      <c r="N131" s="285">
        <v>160.24</v>
      </c>
      <c r="O131" s="285">
        <v>176.39</v>
      </c>
      <c r="P131" s="285">
        <v>166.27</v>
      </c>
      <c r="Q131" s="284">
        <v>45.13</v>
      </c>
      <c r="R131" s="285">
        <v>43.6</v>
      </c>
      <c r="S131" s="285">
        <v>56.6</v>
      </c>
      <c r="T131" s="285">
        <v>59.2</v>
      </c>
      <c r="U131" s="286">
        <v>61.8</v>
      </c>
      <c r="V131" s="285">
        <v>48.45</v>
      </c>
      <c r="W131" s="285">
        <v>41.6</v>
      </c>
      <c r="X131" s="285">
        <v>70</v>
      </c>
      <c r="Y131" s="285">
        <v>51</v>
      </c>
      <c r="Z131" s="285">
        <v>55</v>
      </c>
      <c r="AA131" s="269"/>
      <c r="AB131" s="270"/>
      <c r="AC131" s="270"/>
      <c r="AD131" s="270"/>
      <c r="AE131" s="270"/>
      <c r="AF131" s="275">
        <v>80</v>
      </c>
      <c r="AG131" s="276">
        <v>63</v>
      </c>
      <c r="AH131" s="276">
        <v>81</v>
      </c>
      <c r="AI131" s="276">
        <v>83</v>
      </c>
      <c r="AJ131" s="277">
        <v>48</v>
      </c>
      <c r="AK131" s="270"/>
      <c r="AL131" s="270"/>
      <c r="AM131" s="270"/>
      <c r="AN131" s="270"/>
      <c r="AO131" s="270"/>
      <c r="AP131" s="284">
        <v>1066.4000000000001</v>
      </c>
      <c r="AQ131" s="285">
        <v>1080</v>
      </c>
      <c r="AR131" s="285">
        <v>1391.94</v>
      </c>
      <c r="AS131" s="285">
        <v>1503</v>
      </c>
      <c r="AT131" s="286">
        <v>982.4</v>
      </c>
      <c r="AU131" s="270"/>
      <c r="AV131" s="270"/>
      <c r="AW131" s="270"/>
      <c r="AX131" s="270"/>
      <c r="AY131" s="270"/>
      <c r="AZ131" s="269"/>
      <c r="BA131" s="270"/>
      <c r="BB131" s="270"/>
      <c r="BC131" s="270"/>
      <c r="BD131" s="271"/>
      <c r="BE131" s="270"/>
      <c r="BF131" s="270"/>
      <c r="BG131" s="270"/>
      <c r="BH131" s="270"/>
      <c r="BI131" s="270"/>
      <c r="BJ131" s="269"/>
      <c r="BK131" s="270"/>
      <c r="BL131" s="270"/>
      <c r="BM131" s="270"/>
      <c r="BN131" s="271"/>
      <c r="BO131" s="270"/>
      <c r="BP131" s="270"/>
      <c r="BQ131" s="270"/>
      <c r="BR131" s="270"/>
      <c r="BS131" s="270"/>
      <c r="BT131" s="269"/>
      <c r="BU131" s="270"/>
      <c r="BV131" s="270"/>
      <c r="BW131" s="270"/>
      <c r="BX131" s="271"/>
    </row>
    <row r="132" spans="1:76" x14ac:dyDescent="0.25">
      <c r="A132" s="254" t="s">
        <v>272</v>
      </c>
      <c r="B132" s="284">
        <v>53.31</v>
      </c>
      <c r="C132" s="285">
        <v>47.33</v>
      </c>
      <c r="D132" s="285">
        <v>63.99</v>
      </c>
      <c r="E132" s="285">
        <v>61.57</v>
      </c>
      <c r="F132" s="285">
        <v>69.349999999999994</v>
      </c>
      <c r="G132" s="284">
        <v>40.090000000000003</v>
      </c>
      <c r="H132" s="285">
        <v>43.02</v>
      </c>
      <c r="I132" s="285">
        <v>47.03</v>
      </c>
      <c r="J132" s="285">
        <v>54.77</v>
      </c>
      <c r="K132" s="286">
        <v>48.17</v>
      </c>
      <c r="L132" s="285">
        <v>162.31</v>
      </c>
      <c r="M132" s="285">
        <v>161.43</v>
      </c>
      <c r="N132" s="285">
        <v>194.71</v>
      </c>
      <c r="O132" s="285">
        <v>212.53</v>
      </c>
      <c r="P132" s="285">
        <v>196.55</v>
      </c>
      <c r="Q132" s="284">
        <v>65</v>
      </c>
      <c r="R132" s="285">
        <v>49</v>
      </c>
      <c r="S132" s="285">
        <v>84</v>
      </c>
      <c r="T132" s="285">
        <v>89</v>
      </c>
      <c r="U132" s="286">
        <v>88</v>
      </c>
      <c r="V132" s="285">
        <v>52.8</v>
      </c>
      <c r="W132" s="285">
        <v>89</v>
      </c>
      <c r="X132" s="285">
        <v>90</v>
      </c>
      <c r="Y132" s="285">
        <v>85</v>
      </c>
      <c r="Z132" s="285">
        <v>91</v>
      </c>
      <c r="AA132" s="269"/>
      <c r="AB132" s="270"/>
      <c r="AC132" s="270"/>
      <c r="AD132" s="270"/>
      <c r="AE132" s="270"/>
      <c r="AF132" s="272"/>
      <c r="AG132" s="273"/>
      <c r="AH132" s="273"/>
      <c r="AI132" s="273"/>
      <c r="AJ132" s="274"/>
      <c r="AK132" s="270"/>
      <c r="AL132" s="270"/>
      <c r="AM132" s="270"/>
      <c r="AN132" s="270"/>
      <c r="AO132" s="270"/>
      <c r="AP132" s="284">
        <v>1964.29</v>
      </c>
      <c r="AQ132" s="285">
        <v>1444.45</v>
      </c>
      <c r="AR132" s="285">
        <v>2079.29</v>
      </c>
      <c r="AS132" s="285">
        <v>2001.27</v>
      </c>
      <c r="AT132" s="286">
        <v>1393.92</v>
      </c>
      <c r="AU132" s="270"/>
      <c r="AV132" s="270"/>
      <c r="AW132" s="270"/>
      <c r="AX132" s="270"/>
      <c r="AY132" s="270"/>
      <c r="AZ132" s="269"/>
      <c r="BA132" s="270"/>
      <c r="BB132" s="270"/>
      <c r="BC132" s="270"/>
      <c r="BD132" s="271"/>
      <c r="BE132" s="270"/>
      <c r="BF132" s="270"/>
      <c r="BG132" s="270"/>
      <c r="BH132" s="270"/>
      <c r="BI132" s="270"/>
      <c r="BJ132" s="269"/>
      <c r="BK132" s="270"/>
      <c r="BL132" s="270"/>
      <c r="BM132" s="270"/>
      <c r="BN132" s="271"/>
      <c r="BO132" s="270"/>
      <c r="BP132" s="270"/>
      <c r="BQ132" s="270"/>
      <c r="BR132" s="270"/>
      <c r="BS132" s="270"/>
      <c r="BT132" s="269"/>
      <c r="BU132" s="270"/>
      <c r="BV132" s="270"/>
      <c r="BW132" s="270"/>
      <c r="BX132" s="271"/>
    </row>
    <row r="133" spans="1:76" x14ac:dyDescent="0.25">
      <c r="A133" s="254" t="s">
        <v>273</v>
      </c>
      <c r="B133" s="284">
        <v>57</v>
      </c>
      <c r="C133" s="285">
        <v>43</v>
      </c>
      <c r="D133" s="285">
        <v>74</v>
      </c>
      <c r="E133" s="285">
        <v>48</v>
      </c>
      <c r="F133" s="285">
        <v>50</v>
      </c>
      <c r="G133" s="284">
        <v>48.4</v>
      </c>
      <c r="H133" s="285">
        <v>54.77</v>
      </c>
      <c r="I133" s="285">
        <v>61.77</v>
      </c>
      <c r="J133" s="285">
        <v>64.760000000000005</v>
      </c>
      <c r="K133" s="286">
        <v>55.97</v>
      </c>
      <c r="L133" s="285">
        <v>179.4</v>
      </c>
      <c r="M133" s="285">
        <v>184.07</v>
      </c>
      <c r="N133" s="285">
        <v>209.92</v>
      </c>
      <c r="O133" s="285">
        <v>205.37</v>
      </c>
      <c r="P133" s="285">
        <v>219.63</v>
      </c>
      <c r="Q133" s="284">
        <v>68.239999999999995</v>
      </c>
      <c r="R133" s="285">
        <v>52.6</v>
      </c>
      <c r="S133" s="285">
        <v>81.56</v>
      </c>
      <c r="T133" s="285">
        <v>66.22</v>
      </c>
      <c r="U133" s="286">
        <v>52.18</v>
      </c>
      <c r="V133" s="285">
        <v>64.400000000000006</v>
      </c>
      <c r="W133" s="285">
        <v>64.599999999999994</v>
      </c>
      <c r="X133" s="285">
        <v>86.8</v>
      </c>
      <c r="Y133" s="285">
        <v>79</v>
      </c>
      <c r="Z133" s="285">
        <v>72.900000000000006</v>
      </c>
      <c r="AA133" s="284">
        <v>19</v>
      </c>
      <c r="AB133" s="285">
        <v>20</v>
      </c>
      <c r="AC133" s="285">
        <v>24</v>
      </c>
      <c r="AD133" s="285">
        <v>12</v>
      </c>
      <c r="AE133" s="285">
        <v>30</v>
      </c>
      <c r="AF133" s="272"/>
      <c r="AG133" s="273"/>
      <c r="AH133" s="273"/>
      <c r="AI133" s="273"/>
      <c r="AJ133" s="274"/>
      <c r="AK133" s="270"/>
      <c r="AL133" s="270"/>
      <c r="AM133" s="270"/>
      <c r="AN133" s="270"/>
      <c r="AO133" s="270"/>
      <c r="AP133" s="284">
        <v>1669</v>
      </c>
      <c r="AQ133" s="285">
        <v>1254</v>
      </c>
      <c r="AR133" s="285">
        <v>1752</v>
      </c>
      <c r="AS133" s="285">
        <v>1480</v>
      </c>
      <c r="AT133" s="286">
        <v>1968</v>
      </c>
      <c r="AU133" s="270"/>
      <c r="AV133" s="270"/>
      <c r="AW133" s="270"/>
      <c r="AX133" s="270"/>
      <c r="AY133" s="270"/>
      <c r="AZ133" s="269"/>
      <c r="BA133" s="270"/>
      <c r="BB133" s="270"/>
      <c r="BC133" s="270"/>
      <c r="BD133" s="271"/>
      <c r="BE133" s="270"/>
      <c r="BF133" s="270"/>
      <c r="BG133" s="270"/>
      <c r="BH133" s="270"/>
      <c r="BI133" s="270"/>
      <c r="BJ133" s="269"/>
      <c r="BK133" s="270"/>
      <c r="BL133" s="270"/>
      <c r="BM133" s="270"/>
      <c r="BN133" s="271"/>
      <c r="BO133" s="270"/>
      <c r="BP133" s="270"/>
      <c r="BQ133" s="270"/>
      <c r="BR133" s="270"/>
      <c r="BS133" s="270"/>
      <c r="BT133" s="269"/>
      <c r="BU133" s="270"/>
      <c r="BV133" s="270"/>
      <c r="BW133" s="270"/>
      <c r="BX133" s="271"/>
    </row>
    <row r="134" spans="1:76" x14ac:dyDescent="0.25">
      <c r="A134" s="254" t="s">
        <v>274</v>
      </c>
      <c r="B134" s="284">
        <v>42.58</v>
      </c>
      <c r="C134" s="285">
        <v>36.49</v>
      </c>
      <c r="D134" s="285">
        <v>32.799999999999997</v>
      </c>
      <c r="E134" s="285">
        <v>44</v>
      </c>
      <c r="F134" s="285">
        <v>55</v>
      </c>
      <c r="G134" s="284">
        <v>16.7</v>
      </c>
      <c r="H134" s="285">
        <v>20.52</v>
      </c>
      <c r="I134" s="285">
        <v>25.61</v>
      </c>
      <c r="J134" s="285">
        <v>38.299999999999997</v>
      </c>
      <c r="K134" s="286">
        <v>30.93</v>
      </c>
      <c r="L134" s="285">
        <v>62.56</v>
      </c>
      <c r="M134" s="285">
        <v>79.89</v>
      </c>
      <c r="N134" s="285">
        <v>108.6</v>
      </c>
      <c r="O134" s="285">
        <v>129.29</v>
      </c>
      <c r="P134" s="285">
        <v>130.36000000000001</v>
      </c>
      <c r="Q134" s="284">
        <v>43.78</v>
      </c>
      <c r="R134" s="285">
        <v>50.9</v>
      </c>
      <c r="S134" s="285">
        <v>64.52</v>
      </c>
      <c r="T134" s="285">
        <v>59.14</v>
      </c>
      <c r="U134" s="286">
        <v>48.26</v>
      </c>
      <c r="V134" s="285">
        <v>42.39</v>
      </c>
      <c r="W134" s="285">
        <v>58.17</v>
      </c>
      <c r="X134" s="285">
        <v>43.37</v>
      </c>
      <c r="Y134" s="285">
        <v>39.49</v>
      </c>
      <c r="Z134" s="285">
        <v>60.15</v>
      </c>
      <c r="AA134" s="269"/>
      <c r="AB134" s="270"/>
      <c r="AC134" s="270"/>
      <c r="AD134" s="270"/>
      <c r="AE134" s="270"/>
      <c r="AF134" s="272"/>
      <c r="AG134" s="273"/>
      <c r="AH134" s="273"/>
      <c r="AI134" s="273"/>
      <c r="AJ134" s="274"/>
      <c r="AK134" s="270"/>
      <c r="AL134" s="270"/>
      <c r="AM134" s="270"/>
      <c r="AN134" s="270"/>
      <c r="AO134" s="270"/>
      <c r="AP134" s="284">
        <v>980</v>
      </c>
      <c r="AQ134" s="285">
        <v>980</v>
      </c>
      <c r="AR134" s="285">
        <v>1309.3499999999999</v>
      </c>
      <c r="AS134" s="285">
        <v>1502.62</v>
      </c>
      <c r="AT134" s="286">
        <v>924</v>
      </c>
      <c r="AU134" s="270"/>
      <c r="AV134" s="270"/>
      <c r="AW134" s="270"/>
      <c r="AX134" s="270"/>
      <c r="AY134" s="270"/>
      <c r="AZ134" s="269"/>
      <c r="BA134" s="270"/>
      <c r="BB134" s="270"/>
      <c r="BC134" s="270"/>
      <c r="BD134" s="271"/>
      <c r="BE134" s="270"/>
      <c r="BF134" s="270"/>
      <c r="BG134" s="270"/>
      <c r="BH134" s="270"/>
      <c r="BI134" s="270"/>
      <c r="BJ134" s="269"/>
      <c r="BK134" s="270"/>
      <c r="BL134" s="270"/>
      <c r="BM134" s="270"/>
      <c r="BN134" s="271"/>
      <c r="BO134" s="270"/>
      <c r="BP134" s="270"/>
      <c r="BQ134" s="270"/>
      <c r="BR134" s="270"/>
      <c r="BS134" s="270"/>
      <c r="BT134" s="269"/>
      <c r="BU134" s="270"/>
      <c r="BV134" s="270"/>
      <c r="BW134" s="270"/>
      <c r="BX134" s="271"/>
    </row>
    <row r="135" spans="1:76" x14ac:dyDescent="0.25">
      <c r="A135" s="254" t="s">
        <v>275</v>
      </c>
      <c r="B135" s="284">
        <v>59</v>
      </c>
      <c r="C135" s="285">
        <v>47</v>
      </c>
      <c r="D135" s="285">
        <v>59</v>
      </c>
      <c r="E135" s="285">
        <v>56</v>
      </c>
      <c r="F135" s="285">
        <v>46</v>
      </c>
      <c r="G135" s="284">
        <v>52.11</v>
      </c>
      <c r="H135" s="285">
        <v>46.52</v>
      </c>
      <c r="I135" s="285">
        <v>63.31</v>
      </c>
      <c r="J135" s="285">
        <v>65</v>
      </c>
      <c r="K135" s="286">
        <v>59.61</v>
      </c>
      <c r="L135" s="285">
        <v>183.46</v>
      </c>
      <c r="M135" s="285">
        <v>159.13</v>
      </c>
      <c r="N135" s="285">
        <v>218.66</v>
      </c>
      <c r="O135" s="285">
        <v>220.7</v>
      </c>
      <c r="P135" s="285">
        <v>222.94</v>
      </c>
      <c r="Q135" s="284">
        <v>69</v>
      </c>
      <c r="R135" s="285">
        <v>55</v>
      </c>
      <c r="S135" s="285">
        <v>77</v>
      </c>
      <c r="T135" s="285">
        <v>60</v>
      </c>
      <c r="U135" s="286">
        <v>51</v>
      </c>
      <c r="V135" s="285">
        <v>57.6</v>
      </c>
      <c r="W135" s="285">
        <v>55.2</v>
      </c>
      <c r="X135" s="285">
        <v>85</v>
      </c>
      <c r="Y135" s="285">
        <v>79</v>
      </c>
      <c r="Z135" s="285">
        <v>106</v>
      </c>
      <c r="AA135" s="269"/>
      <c r="AB135" s="270"/>
      <c r="AC135" s="270"/>
      <c r="AD135" s="270"/>
      <c r="AE135" s="270"/>
      <c r="AF135" s="272"/>
      <c r="AG135" s="273"/>
      <c r="AH135" s="273"/>
      <c r="AI135" s="273"/>
      <c r="AJ135" s="274"/>
      <c r="AK135" s="270"/>
      <c r="AL135" s="270"/>
      <c r="AM135" s="270"/>
      <c r="AN135" s="270"/>
      <c r="AO135" s="270"/>
      <c r="AP135" s="269"/>
      <c r="AQ135" s="270"/>
      <c r="AR135" s="270"/>
      <c r="AS135" s="270"/>
      <c r="AT135" s="271"/>
      <c r="AU135" s="270"/>
      <c r="AV135" s="270"/>
      <c r="AW135" s="270"/>
      <c r="AX135" s="270"/>
      <c r="AY135" s="270"/>
      <c r="AZ135" s="269"/>
      <c r="BA135" s="270"/>
      <c r="BB135" s="270"/>
      <c r="BC135" s="270"/>
      <c r="BD135" s="271"/>
      <c r="BE135" s="270"/>
      <c r="BF135" s="270"/>
      <c r="BG135" s="270"/>
      <c r="BH135" s="270"/>
      <c r="BI135" s="270"/>
      <c r="BJ135" s="269"/>
      <c r="BK135" s="270"/>
      <c r="BL135" s="270"/>
      <c r="BM135" s="270"/>
      <c r="BN135" s="271"/>
      <c r="BO135" s="270"/>
      <c r="BP135" s="270"/>
      <c r="BQ135" s="270"/>
      <c r="BR135" s="270"/>
      <c r="BS135" s="270"/>
      <c r="BT135" s="269"/>
      <c r="BU135" s="270"/>
      <c r="BV135" s="270"/>
      <c r="BW135" s="270"/>
      <c r="BX135" s="271"/>
    </row>
    <row r="136" spans="1:76" x14ac:dyDescent="0.25">
      <c r="A136" s="254" t="s">
        <v>276</v>
      </c>
      <c r="B136" s="284">
        <v>31.2</v>
      </c>
      <c r="C136" s="285">
        <v>46.75</v>
      </c>
      <c r="D136" s="285">
        <v>53.95</v>
      </c>
      <c r="E136" s="285">
        <v>31.2</v>
      </c>
      <c r="F136" s="285">
        <v>42</v>
      </c>
      <c r="G136" s="284">
        <v>32.18</v>
      </c>
      <c r="H136" s="285">
        <v>42.56</v>
      </c>
      <c r="I136" s="285">
        <v>55.22</v>
      </c>
      <c r="J136" s="285">
        <v>61.17</v>
      </c>
      <c r="K136" s="286">
        <v>48.77</v>
      </c>
      <c r="L136" s="285">
        <v>128.57</v>
      </c>
      <c r="M136" s="285">
        <v>146.85</v>
      </c>
      <c r="N136" s="285">
        <v>199.98</v>
      </c>
      <c r="O136" s="285">
        <v>208.18</v>
      </c>
      <c r="P136" s="285">
        <v>200.76</v>
      </c>
      <c r="Q136" s="284">
        <v>69</v>
      </c>
      <c r="R136" s="285">
        <v>55</v>
      </c>
      <c r="S136" s="285">
        <v>77</v>
      </c>
      <c r="T136" s="285">
        <v>62</v>
      </c>
      <c r="U136" s="286">
        <v>55</v>
      </c>
      <c r="V136" s="285">
        <v>60.17</v>
      </c>
      <c r="W136" s="285">
        <v>37.6</v>
      </c>
      <c r="X136" s="285">
        <v>78.78</v>
      </c>
      <c r="Y136" s="285">
        <v>37.6</v>
      </c>
      <c r="Z136" s="285">
        <v>49.27</v>
      </c>
      <c r="AA136" s="269"/>
      <c r="AB136" s="270"/>
      <c r="AC136" s="270"/>
      <c r="AD136" s="270"/>
      <c r="AE136" s="270"/>
      <c r="AF136" s="275">
        <v>80</v>
      </c>
      <c r="AG136" s="276">
        <v>63</v>
      </c>
      <c r="AH136" s="276">
        <v>81</v>
      </c>
      <c r="AI136" s="276">
        <v>83</v>
      </c>
      <c r="AJ136" s="277">
        <v>48</v>
      </c>
      <c r="AK136" s="270"/>
      <c r="AL136" s="270"/>
      <c r="AM136" s="270"/>
      <c r="AN136" s="270"/>
      <c r="AO136" s="270"/>
      <c r="AP136" s="284">
        <v>1669</v>
      </c>
      <c r="AQ136" s="285">
        <v>1254</v>
      </c>
      <c r="AR136" s="285">
        <v>1752</v>
      </c>
      <c r="AS136" s="285">
        <v>1480</v>
      </c>
      <c r="AT136" s="286">
        <v>1968</v>
      </c>
      <c r="AU136" s="270"/>
      <c r="AV136" s="270"/>
      <c r="AW136" s="270"/>
      <c r="AX136" s="270"/>
      <c r="AY136" s="270"/>
      <c r="AZ136" s="269"/>
      <c r="BA136" s="270"/>
      <c r="BB136" s="270"/>
      <c r="BC136" s="270"/>
      <c r="BD136" s="271"/>
      <c r="BE136" s="270"/>
      <c r="BF136" s="270"/>
      <c r="BG136" s="270"/>
      <c r="BH136" s="270"/>
      <c r="BI136" s="270"/>
      <c r="BJ136" s="269"/>
      <c r="BK136" s="270"/>
      <c r="BL136" s="270"/>
      <c r="BM136" s="270"/>
      <c r="BN136" s="271"/>
      <c r="BO136" s="270"/>
      <c r="BP136" s="270"/>
      <c r="BQ136" s="270"/>
      <c r="BR136" s="270"/>
      <c r="BS136" s="270"/>
      <c r="BT136" s="269"/>
      <c r="BU136" s="270"/>
      <c r="BV136" s="270"/>
      <c r="BW136" s="270"/>
      <c r="BX136" s="271"/>
    </row>
    <row r="137" spans="1:76" x14ac:dyDescent="0.25">
      <c r="A137" s="254" t="s">
        <v>277</v>
      </c>
      <c r="B137" s="284">
        <v>40.200000000000003</v>
      </c>
      <c r="C137" s="285">
        <v>48.64</v>
      </c>
      <c r="D137" s="285">
        <v>66.22</v>
      </c>
      <c r="E137" s="285">
        <v>49.14</v>
      </c>
      <c r="F137" s="285">
        <v>36.799999999999997</v>
      </c>
      <c r="G137" s="284">
        <v>58.52</v>
      </c>
      <c r="H137" s="285">
        <v>55.73</v>
      </c>
      <c r="I137" s="285">
        <v>62.53</v>
      </c>
      <c r="J137" s="285">
        <v>59.77</v>
      </c>
      <c r="K137" s="286">
        <v>60.53</v>
      </c>
      <c r="L137" s="285">
        <v>203.43</v>
      </c>
      <c r="M137" s="285">
        <v>194.47</v>
      </c>
      <c r="N137" s="285">
        <v>216</v>
      </c>
      <c r="O137" s="285">
        <v>197.62</v>
      </c>
      <c r="P137" s="285">
        <v>225.57</v>
      </c>
      <c r="Q137" s="269"/>
      <c r="R137" s="270"/>
      <c r="S137" s="270"/>
      <c r="T137" s="270"/>
      <c r="U137" s="271"/>
      <c r="V137" s="285">
        <v>97</v>
      </c>
      <c r="W137" s="285">
        <v>62</v>
      </c>
      <c r="X137" s="285">
        <v>103</v>
      </c>
      <c r="Y137" s="285">
        <v>74</v>
      </c>
      <c r="Z137" s="285">
        <v>101</v>
      </c>
      <c r="AA137" s="269"/>
      <c r="AB137" s="270"/>
      <c r="AC137" s="270"/>
      <c r="AD137" s="270"/>
      <c r="AE137" s="270"/>
      <c r="AF137" s="275">
        <v>80</v>
      </c>
      <c r="AG137" s="276">
        <v>63</v>
      </c>
      <c r="AH137" s="276">
        <v>81</v>
      </c>
      <c r="AI137" s="276">
        <v>83</v>
      </c>
      <c r="AJ137" s="277">
        <v>48</v>
      </c>
      <c r="AK137" s="270"/>
      <c r="AL137" s="270"/>
      <c r="AM137" s="270"/>
      <c r="AN137" s="270"/>
      <c r="AO137" s="270"/>
      <c r="AP137" s="269"/>
      <c r="AQ137" s="270"/>
      <c r="AR137" s="270"/>
      <c r="AS137" s="270"/>
      <c r="AT137" s="271"/>
      <c r="AU137" s="270"/>
      <c r="AV137" s="270"/>
      <c r="AW137" s="270"/>
      <c r="AX137" s="270"/>
      <c r="AY137" s="270"/>
      <c r="AZ137" s="269"/>
      <c r="BA137" s="270"/>
      <c r="BB137" s="270"/>
      <c r="BC137" s="270"/>
      <c r="BD137" s="271"/>
      <c r="BE137" s="270"/>
      <c r="BF137" s="270"/>
      <c r="BG137" s="270"/>
      <c r="BH137" s="270"/>
      <c r="BI137" s="270"/>
      <c r="BJ137" s="269"/>
      <c r="BK137" s="270"/>
      <c r="BL137" s="270"/>
      <c r="BM137" s="270"/>
      <c r="BN137" s="271"/>
      <c r="BO137" s="270"/>
      <c r="BP137" s="270"/>
      <c r="BQ137" s="270"/>
      <c r="BR137" s="270"/>
      <c r="BS137" s="270"/>
      <c r="BT137" s="269"/>
      <c r="BU137" s="270"/>
      <c r="BV137" s="270"/>
      <c r="BW137" s="270"/>
      <c r="BX137" s="271"/>
    </row>
    <row r="138" spans="1:76" x14ac:dyDescent="0.25">
      <c r="A138" s="254" t="s">
        <v>278</v>
      </c>
      <c r="B138" s="284">
        <v>49.01</v>
      </c>
      <c r="C138" s="285">
        <v>48.77</v>
      </c>
      <c r="D138" s="285">
        <v>55.95</v>
      </c>
      <c r="E138" s="285">
        <v>53.43</v>
      </c>
      <c r="F138" s="285">
        <v>56.64</v>
      </c>
      <c r="G138" s="284">
        <v>28.72</v>
      </c>
      <c r="H138" s="285">
        <v>33.19</v>
      </c>
      <c r="I138" s="285">
        <v>40.6</v>
      </c>
      <c r="J138" s="285">
        <v>49.76</v>
      </c>
      <c r="K138" s="286">
        <v>41.63</v>
      </c>
      <c r="L138" s="285">
        <v>112.2</v>
      </c>
      <c r="M138" s="285">
        <v>117.53</v>
      </c>
      <c r="N138" s="285">
        <v>156.01</v>
      </c>
      <c r="O138" s="285">
        <v>184.29</v>
      </c>
      <c r="P138" s="285">
        <v>173.25</v>
      </c>
      <c r="Q138" s="284">
        <v>42.4</v>
      </c>
      <c r="R138" s="285">
        <v>58.66</v>
      </c>
      <c r="S138" s="285">
        <v>54.65</v>
      </c>
      <c r="T138" s="285">
        <v>58.04</v>
      </c>
      <c r="U138" s="286">
        <v>60.67</v>
      </c>
      <c r="V138" s="285">
        <v>52.8</v>
      </c>
      <c r="W138" s="285">
        <v>52.8</v>
      </c>
      <c r="X138" s="285">
        <v>56.42</v>
      </c>
      <c r="Y138" s="285">
        <v>52.8</v>
      </c>
      <c r="Z138" s="285">
        <v>55.4</v>
      </c>
      <c r="AA138" s="284">
        <v>19</v>
      </c>
      <c r="AB138" s="285">
        <v>20</v>
      </c>
      <c r="AC138" s="285">
        <v>24</v>
      </c>
      <c r="AD138" s="285">
        <v>12</v>
      </c>
      <c r="AE138" s="285">
        <v>30</v>
      </c>
      <c r="AF138" s="275">
        <v>80</v>
      </c>
      <c r="AG138" s="276">
        <v>63</v>
      </c>
      <c r="AH138" s="276">
        <v>81</v>
      </c>
      <c r="AI138" s="276">
        <v>83</v>
      </c>
      <c r="AJ138" s="277">
        <v>48</v>
      </c>
      <c r="AK138" s="285">
        <v>1950</v>
      </c>
      <c r="AL138" s="285">
        <v>1553</v>
      </c>
      <c r="AM138" s="285">
        <v>1682</v>
      </c>
      <c r="AN138" s="285">
        <v>1651</v>
      </c>
      <c r="AO138" s="285">
        <v>2248</v>
      </c>
      <c r="AP138" s="284">
        <v>1629.63</v>
      </c>
      <c r="AQ138" s="285">
        <v>1271.23</v>
      </c>
      <c r="AR138" s="285">
        <v>2061.4499999999998</v>
      </c>
      <c r="AS138" s="285">
        <v>1535.94</v>
      </c>
      <c r="AT138" s="286">
        <v>1326.03</v>
      </c>
      <c r="AU138" s="270"/>
      <c r="AV138" s="270"/>
      <c r="AW138" s="270"/>
      <c r="AX138" s="270"/>
      <c r="AY138" s="270"/>
      <c r="AZ138" s="269"/>
      <c r="BA138" s="270"/>
      <c r="BB138" s="270"/>
      <c r="BC138" s="270"/>
      <c r="BD138" s="271"/>
      <c r="BE138" s="270"/>
      <c r="BF138" s="270"/>
      <c r="BG138" s="270"/>
      <c r="BH138" s="270"/>
      <c r="BI138" s="270"/>
      <c r="BJ138" s="269"/>
      <c r="BK138" s="270"/>
      <c r="BL138" s="270"/>
      <c r="BM138" s="270"/>
      <c r="BN138" s="271"/>
      <c r="BO138" s="270"/>
      <c r="BP138" s="270"/>
      <c r="BQ138" s="270"/>
      <c r="BR138" s="270"/>
      <c r="BS138" s="270"/>
      <c r="BT138" s="269"/>
      <c r="BU138" s="270"/>
      <c r="BV138" s="270"/>
      <c r="BW138" s="270"/>
      <c r="BX138" s="271"/>
    </row>
    <row r="139" spans="1:76" x14ac:dyDescent="0.25">
      <c r="A139" s="254" t="s">
        <v>279</v>
      </c>
      <c r="B139" s="284">
        <v>71.42</v>
      </c>
      <c r="C139" s="285">
        <v>68.94</v>
      </c>
      <c r="D139" s="285">
        <v>69.94</v>
      </c>
      <c r="E139" s="285">
        <v>72.44</v>
      </c>
      <c r="F139" s="285">
        <v>76.83</v>
      </c>
      <c r="G139" s="284">
        <v>33.380000000000003</v>
      </c>
      <c r="H139" s="285">
        <v>33.75</v>
      </c>
      <c r="I139" s="285">
        <v>37.630000000000003</v>
      </c>
      <c r="J139" s="285">
        <v>47.19</v>
      </c>
      <c r="K139" s="286">
        <v>35.200000000000003</v>
      </c>
      <c r="L139" s="285">
        <v>124.4</v>
      </c>
      <c r="M139" s="285">
        <v>128.88</v>
      </c>
      <c r="N139" s="285">
        <v>160.41999999999999</v>
      </c>
      <c r="O139" s="285">
        <v>183.13</v>
      </c>
      <c r="P139" s="285">
        <v>152.47</v>
      </c>
      <c r="Q139" s="284">
        <v>77.64</v>
      </c>
      <c r="R139" s="285">
        <v>59.75</v>
      </c>
      <c r="S139" s="285">
        <v>79.959999999999994</v>
      </c>
      <c r="T139" s="285">
        <v>92.34</v>
      </c>
      <c r="U139" s="286">
        <v>85.62</v>
      </c>
      <c r="V139" s="285">
        <v>48.8</v>
      </c>
      <c r="W139" s="285">
        <v>62</v>
      </c>
      <c r="X139" s="285">
        <v>90.8</v>
      </c>
      <c r="Y139" s="285">
        <v>87.82</v>
      </c>
      <c r="Z139" s="285">
        <v>79.989999999999995</v>
      </c>
      <c r="AA139" s="269"/>
      <c r="AB139" s="270"/>
      <c r="AC139" s="270"/>
      <c r="AD139" s="270"/>
      <c r="AE139" s="270"/>
      <c r="AF139" s="275">
        <v>80</v>
      </c>
      <c r="AG139" s="276">
        <v>63</v>
      </c>
      <c r="AH139" s="276">
        <v>81</v>
      </c>
      <c r="AI139" s="276">
        <v>83</v>
      </c>
      <c r="AJ139" s="277">
        <v>48</v>
      </c>
      <c r="AK139" s="270"/>
      <c r="AL139" s="270"/>
      <c r="AM139" s="270"/>
      <c r="AN139" s="270"/>
      <c r="AO139" s="270"/>
      <c r="AP139" s="284">
        <v>2094.4699999999998</v>
      </c>
      <c r="AQ139" s="285">
        <v>1386.64</v>
      </c>
      <c r="AR139" s="285">
        <v>1775.09</v>
      </c>
      <c r="AS139" s="285">
        <v>1519.96</v>
      </c>
      <c r="AT139" s="286">
        <v>2089.96</v>
      </c>
      <c r="AU139" s="285">
        <v>2050</v>
      </c>
      <c r="AV139" s="285">
        <v>2130</v>
      </c>
      <c r="AW139" s="285">
        <v>2150</v>
      </c>
      <c r="AX139" s="285">
        <v>1616</v>
      </c>
      <c r="AY139" s="285">
        <v>3331</v>
      </c>
      <c r="AZ139" s="269"/>
      <c r="BA139" s="270"/>
      <c r="BB139" s="270"/>
      <c r="BC139" s="270"/>
      <c r="BD139" s="271"/>
      <c r="BE139" s="270"/>
      <c r="BF139" s="270"/>
      <c r="BG139" s="270"/>
      <c r="BH139" s="270"/>
      <c r="BI139" s="270"/>
      <c r="BJ139" s="269"/>
      <c r="BK139" s="270"/>
      <c r="BL139" s="270"/>
      <c r="BM139" s="270"/>
      <c r="BN139" s="271"/>
      <c r="BO139" s="270"/>
      <c r="BP139" s="270"/>
      <c r="BQ139" s="270"/>
      <c r="BR139" s="270"/>
      <c r="BS139" s="270"/>
      <c r="BT139" s="284">
        <v>1300</v>
      </c>
      <c r="BU139" s="285">
        <v>1550</v>
      </c>
      <c r="BV139" s="285">
        <v>1691</v>
      </c>
      <c r="BW139" s="285">
        <v>1843</v>
      </c>
      <c r="BX139" s="286">
        <v>1275</v>
      </c>
    </row>
    <row r="140" spans="1:76" x14ac:dyDescent="0.25">
      <c r="A140" s="254" t="s">
        <v>280</v>
      </c>
      <c r="B140" s="284">
        <v>55.6</v>
      </c>
      <c r="C140" s="285">
        <v>58.32</v>
      </c>
      <c r="D140" s="285">
        <v>69.19</v>
      </c>
      <c r="E140" s="285">
        <v>69.09</v>
      </c>
      <c r="F140" s="285">
        <v>66.92</v>
      </c>
      <c r="G140" s="284">
        <v>34.39</v>
      </c>
      <c r="H140" s="285">
        <v>37.770000000000003</v>
      </c>
      <c r="I140" s="285">
        <v>42.17</v>
      </c>
      <c r="J140" s="285">
        <v>46.97</v>
      </c>
      <c r="K140" s="286">
        <v>42.1</v>
      </c>
      <c r="L140" s="285">
        <v>144.41999999999999</v>
      </c>
      <c r="M140" s="285">
        <v>149.49</v>
      </c>
      <c r="N140" s="285">
        <v>186.56</v>
      </c>
      <c r="O140" s="285">
        <v>205.42</v>
      </c>
      <c r="P140" s="285">
        <v>193.52</v>
      </c>
      <c r="Q140" s="284">
        <v>70.84</v>
      </c>
      <c r="R140" s="285">
        <v>59</v>
      </c>
      <c r="S140" s="285">
        <v>89.1</v>
      </c>
      <c r="T140" s="285">
        <v>91.72</v>
      </c>
      <c r="U140" s="286">
        <v>88.1</v>
      </c>
      <c r="V140" s="285">
        <v>59</v>
      </c>
      <c r="W140" s="285">
        <v>73</v>
      </c>
      <c r="X140" s="285">
        <v>71</v>
      </c>
      <c r="Y140" s="285">
        <v>72</v>
      </c>
      <c r="Z140" s="285">
        <v>82</v>
      </c>
      <c r="AA140" s="269"/>
      <c r="AB140" s="270"/>
      <c r="AC140" s="270"/>
      <c r="AD140" s="270"/>
      <c r="AE140" s="270"/>
      <c r="AF140" s="272"/>
      <c r="AG140" s="273"/>
      <c r="AH140" s="273"/>
      <c r="AI140" s="273"/>
      <c r="AJ140" s="274"/>
      <c r="AK140" s="285">
        <v>1950</v>
      </c>
      <c r="AL140" s="285">
        <v>1553</v>
      </c>
      <c r="AM140" s="285">
        <v>1679</v>
      </c>
      <c r="AN140" s="285">
        <v>1651</v>
      </c>
      <c r="AO140" s="285">
        <v>2248</v>
      </c>
      <c r="AP140" s="284">
        <v>1442.18</v>
      </c>
      <c r="AQ140" s="285">
        <v>1649.25</v>
      </c>
      <c r="AR140" s="285">
        <v>1653.53</v>
      </c>
      <c r="AS140" s="285">
        <v>1834.6</v>
      </c>
      <c r="AT140" s="286">
        <v>1849.98</v>
      </c>
      <c r="AU140" s="270"/>
      <c r="AV140" s="270"/>
      <c r="AW140" s="270"/>
      <c r="AX140" s="270"/>
      <c r="AY140" s="270"/>
      <c r="AZ140" s="269"/>
      <c r="BA140" s="270"/>
      <c r="BB140" s="270"/>
      <c r="BC140" s="270"/>
      <c r="BD140" s="271"/>
      <c r="BE140" s="270"/>
      <c r="BF140" s="270"/>
      <c r="BG140" s="270"/>
      <c r="BH140" s="270"/>
      <c r="BI140" s="270"/>
      <c r="BJ140" s="269"/>
      <c r="BK140" s="270"/>
      <c r="BL140" s="270"/>
      <c r="BM140" s="270"/>
      <c r="BN140" s="271"/>
      <c r="BO140" s="270"/>
      <c r="BP140" s="270"/>
      <c r="BQ140" s="270"/>
      <c r="BR140" s="270"/>
      <c r="BS140" s="270"/>
      <c r="BT140" s="269"/>
      <c r="BU140" s="270"/>
      <c r="BV140" s="270"/>
      <c r="BW140" s="270"/>
      <c r="BX140" s="271"/>
    </row>
    <row r="141" spans="1:76" x14ac:dyDescent="0.25">
      <c r="A141" s="254" t="s">
        <v>281</v>
      </c>
      <c r="B141" s="284">
        <v>57</v>
      </c>
      <c r="C141" s="285">
        <v>43</v>
      </c>
      <c r="D141" s="285">
        <v>65</v>
      </c>
      <c r="E141" s="285">
        <v>50</v>
      </c>
      <c r="F141" s="285">
        <v>50</v>
      </c>
      <c r="G141" s="284">
        <v>51.61</v>
      </c>
      <c r="H141" s="285">
        <v>55.68</v>
      </c>
      <c r="I141" s="285">
        <v>57.96</v>
      </c>
      <c r="J141" s="285">
        <v>65.430000000000007</v>
      </c>
      <c r="K141" s="286">
        <v>55.49</v>
      </c>
      <c r="L141" s="285">
        <v>183.52</v>
      </c>
      <c r="M141" s="285">
        <v>189.52</v>
      </c>
      <c r="N141" s="285">
        <v>206.01</v>
      </c>
      <c r="O141" s="285">
        <v>217.89</v>
      </c>
      <c r="P141" s="285">
        <v>207.41</v>
      </c>
      <c r="Q141" s="284">
        <v>65.2</v>
      </c>
      <c r="R141" s="285">
        <v>49</v>
      </c>
      <c r="S141" s="285">
        <v>67</v>
      </c>
      <c r="T141" s="285">
        <v>61.3</v>
      </c>
      <c r="U141" s="286">
        <v>51</v>
      </c>
      <c r="V141" s="285">
        <v>58</v>
      </c>
      <c r="W141" s="285">
        <v>59</v>
      </c>
      <c r="X141" s="285">
        <v>67.599999999999994</v>
      </c>
      <c r="Y141" s="285">
        <v>75.3</v>
      </c>
      <c r="Z141" s="285">
        <v>56.6</v>
      </c>
      <c r="AA141" s="269"/>
      <c r="AB141" s="270"/>
      <c r="AC141" s="270"/>
      <c r="AD141" s="270"/>
      <c r="AE141" s="270"/>
      <c r="AF141" s="275">
        <v>80</v>
      </c>
      <c r="AG141" s="276">
        <v>63</v>
      </c>
      <c r="AH141" s="276">
        <v>81</v>
      </c>
      <c r="AI141" s="276">
        <v>83</v>
      </c>
      <c r="AJ141" s="277">
        <v>48</v>
      </c>
      <c r="AK141" s="270"/>
      <c r="AL141" s="270"/>
      <c r="AM141" s="270"/>
      <c r="AN141" s="270"/>
      <c r="AO141" s="270"/>
      <c r="AP141" s="269"/>
      <c r="AQ141" s="270"/>
      <c r="AR141" s="270"/>
      <c r="AS141" s="270"/>
      <c r="AT141" s="271"/>
      <c r="AU141" s="270"/>
      <c r="AV141" s="270"/>
      <c r="AW141" s="270"/>
      <c r="AX141" s="270"/>
      <c r="AY141" s="270"/>
      <c r="AZ141" s="269"/>
      <c r="BA141" s="270"/>
      <c r="BB141" s="270"/>
      <c r="BC141" s="270"/>
      <c r="BD141" s="271"/>
      <c r="BE141" s="270"/>
      <c r="BF141" s="270"/>
      <c r="BG141" s="270"/>
      <c r="BH141" s="270"/>
      <c r="BI141" s="270"/>
      <c r="BJ141" s="269"/>
      <c r="BK141" s="270"/>
      <c r="BL141" s="270"/>
      <c r="BM141" s="270"/>
      <c r="BN141" s="271"/>
      <c r="BO141" s="270"/>
      <c r="BP141" s="270"/>
      <c r="BQ141" s="270"/>
      <c r="BR141" s="270"/>
      <c r="BS141" s="270"/>
      <c r="BT141" s="269"/>
      <c r="BU141" s="270"/>
      <c r="BV141" s="270"/>
      <c r="BW141" s="270"/>
      <c r="BX141" s="271"/>
    </row>
    <row r="142" spans="1:76" x14ac:dyDescent="0.25">
      <c r="A142" s="254" t="s">
        <v>282</v>
      </c>
      <c r="B142" s="284">
        <v>42.34</v>
      </c>
      <c r="C142" s="285">
        <v>42</v>
      </c>
      <c r="D142" s="285">
        <v>56.95</v>
      </c>
      <c r="E142" s="285">
        <v>40.25</v>
      </c>
      <c r="F142" s="285">
        <v>36.08</v>
      </c>
      <c r="G142" s="284">
        <v>33.840000000000003</v>
      </c>
      <c r="H142" s="285">
        <v>35.79</v>
      </c>
      <c r="I142" s="285">
        <v>57.75</v>
      </c>
      <c r="J142" s="285">
        <v>56.73</v>
      </c>
      <c r="K142" s="286">
        <v>48.4</v>
      </c>
      <c r="L142" s="285">
        <v>136.06</v>
      </c>
      <c r="M142" s="285">
        <v>128.31</v>
      </c>
      <c r="N142" s="285">
        <v>207</v>
      </c>
      <c r="O142" s="285">
        <v>191.85</v>
      </c>
      <c r="P142" s="285">
        <v>187.21</v>
      </c>
      <c r="Q142" s="284">
        <v>39.46</v>
      </c>
      <c r="R142" s="285">
        <v>44</v>
      </c>
      <c r="S142" s="285">
        <v>49.63</v>
      </c>
      <c r="T142" s="285">
        <v>63</v>
      </c>
      <c r="U142" s="286">
        <v>51</v>
      </c>
      <c r="V142" s="285">
        <v>67</v>
      </c>
      <c r="W142" s="285">
        <v>60</v>
      </c>
      <c r="X142" s="285">
        <v>83.9</v>
      </c>
      <c r="Y142" s="285">
        <v>54</v>
      </c>
      <c r="Z142" s="285">
        <v>60</v>
      </c>
      <c r="AA142" s="269"/>
      <c r="AB142" s="270"/>
      <c r="AC142" s="270"/>
      <c r="AD142" s="270"/>
      <c r="AE142" s="270"/>
      <c r="AF142" s="275">
        <v>80</v>
      </c>
      <c r="AG142" s="276">
        <v>63</v>
      </c>
      <c r="AH142" s="276">
        <v>81</v>
      </c>
      <c r="AI142" s="276">
        <v>83</v>
      </c>
      <c r="AJ142" s="277">
        <v>48</v>
      </c>
      <c r="AK142" s="270"/>
      <c r="AL142" s="270"/>
      <c r="AM142" s="270"/>
      <c r="AN142" s="270"/>
      <c r="AO142" s="270"/>
      <c r="AP142" s="284">
        <v>1187</v>
      </c>
      <c r="AQ142" s="285">
        <v>1254</v>
      </c>
      <c r="AR142" s="285">
        <v>1335</v>
      </c>
      <c r="AS142" s="285">
        <v>1334</v>
      </c>
      <c r="AT142" s="286">
        <v>1726</v>
      </c>
      <c r="AU142" s="270"/>
      <c r="AV142" s="270"/>
      <c r="AW142" s="270"/>
      <c r="AX142" s="270"/>
      <c r="AY142" s="270"/>
      <c r="AZ142" s="269"/>
      <c r="BA142" s="270"/>
      <c r="BB142" s="270"/>
      <c r="BC142" s="270"/>
      <c r="BD142" s="271"/>
      <c r="BE142" s="285">
        <v>1200</v>
      </c>
      <c r="BF142" s="285">
        <v>1000</v>
      </c>
      <c r="BG142" s="285">
        <v>999</v>
      </c>
      <c r="BH142" s="285">
        <v>1073</v>
      </c>
      <c r="BI142" s="285">
        <v>674</v>
      </c>
      <c r="BJ142" s="269"/>
      <c r="BK142" s="270"/>
      <c r="BL142" s="270"/>
      <c r="BM142" s="270"/>
      <c r="BN142" s="271"/>
      <c r="BO142" s="270"/>
      <c r="BP142" s="270"/>
      <c r="BQ142" s="270"/>
      <c r="BR142" s="270"/>
      <c r="BS142" s="270"/>
      <c r="BT142" s="269"/>
      <c r="BU142" s="270"/>
      <c r="BV142" s="270"/>
      <c r="BW142" s="270"/>
      <c r="BX142" s="271"/>
    </row>
    <row r="143" spans="1:76" ht="15.75" thickBot="1" x14ac:dyDescent="0.3">
      <c r="A143" s="254" t="s">
        <v>283</v>
      </c>
      <c r="B143" s="284">
        <v>57.71</v>
      </c>
      <c r="C143" s="285">
        <v>61.32</v>
      </c>
      <c r="D143" s="285">
        <v>68.599999999999994</v>
      </c>
      <c r="E143" s="285">
        <v>65.319999999999993</v>
      </c>
      <c r="F143" s="285">
        <v>65.930000000000007</v>
      </c>
      <c r="G143" s="284">
        <v>53.11</v>
      </c>
      <c r="H143" s="285">
        <v>48.83</v>
      </c>
      <c r="I143" s="285">
        <v>58.18</v>
      </c>
      <c r="J143" s="285">
        <v>62.14</v>
      </c>
      <c r="K143" s="286">
        <v>53.32</v>
      </c>
      <c r="L143" s="285">
        <v>184.65</v>
      </c>
      <c r="M143" s="285">
        <v>166.63</v>
      </c>
      <c r="N143" s="285">
        <v>208.61</v>
      </c>
      <c r="O143" s="285">
        <v>221.15</v>
      </c>
      <c r="P143" s="285">
        <v>208.53</v>
      </c>
      <c r="Q143" s="284">
        <v>65</v>
      </c>
      <c r="R143" s="285">
        <v>49</v>
      </c>
      <c r="S143" s="285">
        <v>77</v>
      </c>
      <c r="T143" s="285">
        <v>78</v>
      </c>
      <c r="U143" s="286">
        <v>72</v>
      </c>
      <c r="V143" s="285">
        <v>86.98</v>
      </c>
      <c r="W143" s="285">
        <v>85.43</v>
      </c>
      <c r="X143" s="285">
        <v>99.98</v>
      </c>
      <c r="Y143" s="285">
        <v>62.46</v>
      </c>
      <c r="Z143" s="285">
        <v>85.24</v>
      </c>
      <c r="AA143" s="269"/>
      <c r="AB143" s="270"/>
      <c r="AC143" s="270"/>
      <c r="AD143" s="270"/>
      <c r="AE143" s="270"/>
      <c r="AF143" s="272"/>
      <c r="AG143" s="273"/>
      <c r="AH143" s="273"/>
      <c r="AI143" s="273"/>
      <c r="AJ143" s="274"/>
      <c r="AK143" s="270"/>
      <c r="AL143" s="270"/>
      <c r="AM143" s="270"/>
      <c r="AN143" s="270"/>
      <c r="AO143" s="270"/>
      <c r="AP143" s="284">
        <v>2032.1</v>
      </c>
      <c r="AQ143" s="285">
        <v>1293.5999999999999</v>
      </c>
      <c r="AR143" s="285">
        <v>1733</v>
      </c>
      <c r="AS143" s="285">
        <v>1334</v>
      </c>
      <c r="AT143" s="286">
        <v>1667</v>
      </c>
      <c r="AU143" s="270"/>
      <c r="AV143" s="270"/>
      <c r="AW143" s="270"/>
      <c r="AX143" s="270"/>
      <c r="AY143" s="270"/>
      <c r="AZ143" s="269"/>
      <c r="BA143" s="270"/>
      <c r="BB143" s="270"/>
      <c r="BC143" s="270"/>
      <c r="BD143" s="271"/>
      <c r="BE143" s="270"/>
      <c r="BF143" s="270"/>
      <c r="BG143" s="270"/>
      <c r="BH143" s="270"/>
      <c r="BI143" s="270"/>
      <c r="BJ143" s="269"/>
      <c r="BK143" s="270"/>
      <c r="BL143" s="270"/>
      <c r="BM143" s="270"/>
      <c r="BN143" s="271"/>
      <c r="BO143" s="270"/>
      <c r="BP143" s="270"/>
      <c r="BQ143" s="270"/>
      <c r="BR143" s="270"/>
      <c r="BS143" s="270"/>
      <c r="BT143" s="269"/>
      <c r="BU143" s="270"/>
      <c r="BV143" s="270"/>
      <c r="BW143" s="270"/>
      <c r="BX143" s="271"/>
    </row>
    <row r="144" spans="1:76" x14ac:dyDescent="0.25">
      <c r="A144" s="288" t="s">
        <v>288</v>
      </c>
      <c r="B144" s="266">
        <v>81.5</v>
      </c>
      <c r="C144" s="267">
        <v>89.9</v>
      </c>
      <c r="D144" s="267">
        <v>102.73</v>
      </c>
      <c r="E144" s="267">
        <v>108.05</v>
      </c>
      <c r="F144" s="268">
        <v>119.16</v>
      </c>
      <c r="G144" s="289"/>
      <c r="H144" s="289"/>
      <c r="I144" s="289"/>
      <c r="J144" s="289"/>
      <c r="K144" s="289"/>
      <c r="L144" s="288"/>
      <c r="M144" s="289"/>
      <c r="N144" s="289"/>
      <c r="O144" s="289"/>
      <c r="P144" s="290"/>
      <c r="Q144" s="267">
        <v>89.44</v>
      </c>
      <c r="R144" s="267">
        <v>101.19</v>
      </c>
      <c r="S144" s="267">
        <v>110.71</v>
      </c>
      <c r="T144" s="267">
        <v>107.45</v>
      </c>
      <c r="U144" s="267">
        <v>119.8</v>
      </c>
      <c r="V144" s="266">
        <v>71</v>
      </c>
      <c r="W144" s="267">
        <v>96.7</v>
      </c>
      <c r="X144" s="267">
        <v>55.2</v>
      </c>
      <c r="Y144" s="267">
        <v>72</v>
      </c>
      <c r="Z144" s="268">
        <v>78</v>
      </c>
      <c r="AA144" s="289"/>
      <c r="AB144" s="289"/>
      <c r="AC144" s="289"/>
      <c r="AD144" s="289"/>
      <c r="AE144" s="289"/>
      <c r="AF144" s="291"/>
      <c r="AG144" s="292"/>
      <c r="AH144" s="292"/>
      <c r="AI144" s="292"/>
      <c r="AJ144" s="293"/>
      <c r="AK144" s="289"/>
      <c r="AL144" s="289"/>
      <c r="AM144" s="289"/>
      <c r="AN144" s="289"/>
      <c r="AO144" s="289"/>
      <c r="AP144" s="288"/>
      <c r="AQ144" s="289"/>
      <c r="AR144" s="289"/>
      <c r="AS144" s="289"/>
      <c r="AT144" s="290"/>
      <c r="AU144" s="289"/>
      <c r="AV144" s="289"/>
      <c r="AW144" s="289"/>
      <c r="AX144" s="289"/>
      <c r="AY144" s="289"/>
      <c r="AZ144" s="288"/>
      <c r="BA144" s="289"/>
      <c r="BB144" s="289"/>
      <c r="BC144" s="289"/>
      <c r="BD144" s="290"/>
      <c r="BE144" s="267"/>
      <c r="BF144" s="267"/>
      <c r="BG144" s="267"/>
      <c r="BH144" s="267"/>
      <c r="BI144" s="267"/>
      <c r="BJ144" s="288"/>
      <c r="BK144" s="289"/>
      <c r="BL144" s="289"/>
      <c r="BM144" s="289"/>
      <c r="BN144" s="290"/>
      <c r="BO144" s="289"/>
      <c r="BP144" s="289"/>
      <c r="BQ144" s="289"/>
      <c r="BR144" s="289"/>
      <c r="BS144" s="289"/>
      <c r="BT144" s="288"/>
      <c r="BU144" s="289"/>
      <c r="BV144" s="289"/>
      <c r="BW144" s="289"/>
      <c r="BX144" s="290"/>
    </row>
    <row r="145" spans="1:76" x14ac:dyDescent="0.25">
      <c r="A145" s="272" t="s">
        <v>289</v>
      </c>
      <c r="B145" s="275">
        <v>33.64</v>
      </c>
      <c r="C145" s="276">
        <v>47.06</v>
      </c>
      <c r="D145" s="276">
        <v>43.39</v>
      </c>
      <c r="E145" s="276">
        <v>41.96</v>
      </c>
      <c r="F145" s="277">
        <v>47.3</v>
      </c>
      <c r="G145" s="273"/>
      <c r="H145" s="273"/>
      <c r="I145" s="273"/>
      <c r="J145" s="273"/>
      <c r="K145" s="273"/>
      <c r="L145" s="275">
        <v>109</v>
      </c>
      <c r="M145" s="276">
        <v>92</v>
      </c>
      <c r="N145" s="276">
        <v>90</v>
      </c>
      <c r="O145" s="276">
        <v>70</v>
      </c>
      <c r="P145" s="277">
        <v>75</v>
      </c>
      <c r="Q145" s="276">
        <v>39.43</v>
      </c>
      <c r="R145" s="276">
        <v>72.45</v>
      </c>
      <c r="S145" s="276">
        <v>46.86</v>
      </c>
      <c r="T145" s="276">
        <v>21.97</v>
      </c>
      <c r="U145" s="276">
        <v>31.78</v>
      </c>
      <c r="V145" s="275">
        <v>37.5</v>
      </c>
      <c r="W145" s="276">
        <v>77.5</v>
      </c>
      <c r="X145" s="276">
        <v>58</v>
      </c>
      <c r="Y145" s="276">
        <v>24</v>
      </c>
      <c r="Z145" s="277">
        <v>46</v>
      </c>
      <c r="AA145" s="273"/>
      <c r="AB145" s="273"/>
      <c r="AC145" s="273"/>
      <c r="AD145" s="273"/>
      <c r="AE145" s="273"/>
      <c r="AF145" s="275">
        <v>47</v>
      </c>
      <c r="AG145" s="276">
        <v>34</v>
      </c>
      <c r="AH145" s="276">
        <v>34</v>
      </c>
      <c r="AI145" s="276">
        <v>37</v>
      </c>
      <c r="AJ145" s="277">
        <v>39</v>
      </c>
      <c r="AK145" s="273"/>
      <c r="AL145" s="273"/>
      <c r="AM145" s="273"/>
      <c r="AN145" s="273"/>
      <c r="AO145" s="273"/>
      <c r="AP145" s="272"/>
      <c r="AQ145" s="273"/>
      <c r="AR145" s="273"/>
      <c r="AS145" s="273"/>
      <c r="AT145" s="274"/>
      <c r="AU145" s="276">
        <v>775.04</v>
      </c>
      <c r="AV145" s="276">
        <v>1194</v>
      </c>
      <c r="AW145" s="276">
        <v>1146</v>
      </c>
      <c r="AX145" s="276">
        <v>1028</v>
      </c>
      <c r="AY145" s="276">
        <v>1024</v>
      </c>
      <c r="AZ145" s="272"/>
      <c r="BA145" s="273"/>
      <c r="BB145" s="273"/>
      <c r="BC145" s="273"/>
      <c r="BD145" s="274"/>
      <c r="BE145" s="276">
        <v>670.7</v>
      </c>
      <c r="BF145" s="276">
        <v>683.91</v>
      </c>
      <c r="BG145" s="276">
        <v>629.78</v>
      </c>
      <c r="BH145" s="276">
        <v>848.06</v>
      </c>
      <c r="BI145" s="276">
        <v>801.9</v>
      </c>
      <c r="BJ145" s="275"/>
      <c r="BK145" s="276"/>
      <c r="BL145" s="276"/>
      <c r="BM145" s="276"/>
      <c r="BN145" s="277"/>
      <c r="BO145" s="273"/>
      <c r="BP145" s="273"/>
      <c r="BQ145" s="273"/>
      <c r="BR145" s="273"/>
      <c r="BS145" s="273"/>
      <c r="BT145" s="272"/>
      <c r="BU145" s="273"/>
      <c r="BV145" s="273"/>
      <c r="BW145" s="273"/>
      <c r="BX145" s="274"/>
    </row>
    <row r="146" spans="1:76" x14ac:dyDescent="0.25">
      <c r="A146" s="272" t="s">
        <v>290</v>
      </c>
      <c r="B146" s="275">
        <v>42.66</v>
      </c>
      <c r="C146" s="276">
        <v>32.61</v>
      </c>
      <c r="D146" s="276">
        <v>27.71</v>
      </c>
      <c r="E146" s="276">
        <v>39.76</v>
      </c>
      <c r="F146" s="277">
        <v>21.98</v>
      </c>
      <c r="G146" s="273"/>
      <c r="H146" s="273"/>
      <c r="I146" s="273"/>
      <c r="J146" s="273"/>
      <c r="K146" s="273"/>
      <c r="L146" s="275">
        <v>161.01</v>
      </c>
      <c r="M146" s="276">
        <v>86</v>
      </c>
      <c r="N146" s="276">
        <v>143.47999999999999</v>
      </c>
      <c r="O146" s="276">
        <v>88</v>
      </c>
      <c r="P146" s="277">
        <v>59.2</v>
      </c>
      <c r="Q146" s="276">
        <v>51.78</v>
      </c>
      <c r="R146" s="276">
        <v>37.19</v>
      </c>
      <c r="S146" s="276">
        <v>28.84</v>
      </c>
      <c r="T146" s="276">
        <v>52.83</v>
      </c>
      <c r="U146" s="276">
        <v>28.02</v>
      </c>
      <c r="V146" s="275">
        <v>50</v>
      </c>
      <c r="W146" s="276">
        <v>47</v>
      </c>
      <c r="X146" s="276">
        <v>37.6</v>
      </c>
      <c r="Y146" s="276">
        <v>61</v>
      </c>
      <c r="Z146" s="277">
        <v>44</v>
      </c>
      <c r="AA146" s="276">
        <v>18</v>
      </c>
      <c r="AB146" s="276">
        <v>12</v>
      </c>
      <c r="AC146" s="276">
        <v>13</v>
      </c>
      <c r="AD146" s="276">
        <v>26</v>
      </c>
      <c r="AE146" s="276">
        <v>15.2</v>
      </c>
      <c r="AF146" s="272"/>
      <c r="AG146" s="273"/>
      <c r="AH146" s="273"/>
      <c r="AI146" s="273"/>
      <c r="AJ146" s="274"/>
      <c r="AK146" s="276">
        <v>625.74</v>
      </c>
      <c r="AL146" s="276">
        <v>1929.14</v>
      </c>
      <c r="AM146" s="276">
        <v>1239.0899999999999</v>
      </c>
      <c r="AN146" s="276">
        <v>2463.44</v>
      </c>
      <c r="AO146" s="276">
        <v>648.79999999999995</v>
      </c>
      <c r="AP146" s="272"/>
      <c r="AQ146" s="273"/>
      <c r="AR146" s="273"/>
      <c r="AS146" s="273"/>
      <c r="AT146" s="274"/>
      <c r="AU146" s="276">
        <v>2094.04</v>
      </c>
      <c r="AV146" s="276">
        <v>1479.31</v>
      </c>
      <c r="AW146" s="276">
        <v>824.8</v>
      </c>
      <c r="AX146" s="276">
        <v>1846.71</v>
      </c>
      <c r="AY146" s="276">
        <v>940.8</v>
      </c>
      <c r="AZ146" s="275">
        <v>1128</v>
      </c>
      <c r="BA146" s="276">
        <v>1082</v>
      </c>
      <c r="BB146" s="276">
        <v>968.29</v>
      </c>
      <c r="BC146" s="276">
        <v>1111.99</v>
      </c>
      <c r="BD146" s="277">
        <v>727.2</v>
      </c>
      <c r="BE146" s="276">
        <v>1275</v>
      </c>
      <c r="BF146" s="276">
        <v>833</v>
      </c>
      <c r="BG146" s="276">
        <v>803</v>
      </c>
      <c r="BH146" s="276">
        <v>906</v>
      </c>
      <c r="BI146" s="276">
        <v>760</v>
      </c>
      <c r="BJ146" s="272"/>
      <c r="BK146" s="273"/>
      <c r="BL146" s="273"/>
      <c r="BM146" s="273"/>
      <c r="BN146" s="274"/>
      <c r="BO146" s="276">
        <v>1920</v>
      </c>
      <c r="BP146" s="276">
        <v>1357</v>
      </c>
      <c r="BQ146" s="276">
        <v>1206</v>
      </c>
      <c r="BR146" s="276">
        <v>1849</v>
      </c>
      <c r="BS146" s="276">
        <v>1034</v>
      </c>
      <c r="BT146" s="272"/>
      <c r="BU146" s="273"/>
      <c r="BV146" s="273"/>
      <c r="BW146" s="273"/>
      <c r="BX146" s="274"/>
    </row>
    <row r="147" spans="1:76" x14ac:dyDescent="0.25">
      <c r="A147" s="272" t="s">
        <v>291</v>
      </c>
      <c r="B147" s="275">
        <v>21.38</v>
      </c>
      <c r="C147" s="276">
        <v>26.93</v>
      </c>
      <c r="D147" s="276">
        <v>23.72</v>
      </c>
      <c r="E147" s="276">
        <v>32.130000000000003</v>
      </c>
      <c r="F147" s="277">
        <v>35.119999999999997</v>
      </c>
      <c r="G147" s="273"/>
      <c r="H147" s="273"/>
      <c r="I147" s="273"/>
      <c r="J147" s="273"/>
      <c r="K147" s="273"/>
      <c r="L147" s="272"/>
      <c r="M147" s="273"/>
      <c r="N147" s="273"/>
      <c r="O147" s="273"/>
      <c r="P147" s="274"/>
      <c r="Q147" s="276">
        <v>28.56</v>
      </c>
      <c r="R147" s="276">
        <v>50.8</v>
      </c>
      <c r="S147" s="276">
        <v>27.84</v>
      </c>
      <c r="T147" s="276">
        <v>45.08</v>
      </c>
      <c r="U147" s="276">
        <v>38.72</v>
      </c>
      <c r="V147" s="275">
        <v>61</v>
      </c>
      <c r="W147" s="276">
        <v>72</v>
      </c>
      <c r="X147" s="276">
        <v>56</v>
      </c>
      <c r="Y147" s="276">
        <v>73</v>
      </c>
      <c r="Z147" s="277">
        <v>56</v>
      </c>
      <c r="AA147" s="273"/>
      <c r="AB147" s="273"/>
      <c r="AC147" s="273"/>
      <c r="AD147" s="273"/>
      <c r="AE147" s="273"/>
      <c r="AF147" s="272"/>
      <c r="AG147" s="273"/>
      <c r="AH147" s="273"/>
      <c r="AI147" s="273"/>
      <c r="AJ147" s="274"/>
      <c r="AK147" s="273"/>
      <c r="AL147" s="273"/>
      <c r="AM147" s="273"/>
      <c r="AN147" s="273"/>
      <c r="AO147" s="273"/>
      <c r="AP147" s="272"/>
      <c r="AQ147" s="273"/>
      <c r="AR147" s="273"/>
      <c r="AS147" s="273"/>
      <c r="AT147" s="274"/>
      <c r="AU147" s="273"/>
      <c r="AV147" s="273"/>
      <c r="AW147" s="273"/>
      <c r="AX147" s="273"/>
      <c r="AY147" s="273"/>
      <c r="AZ147" s="272"/>
      <c r="BA147" s="273"/>
      <c r="BB147" s="273"/>
      <c r="BC147" s="273"/>
      <c r="BD147" s="274"/>
      <c r="BE147" s="276"/>
      <c r="BF147" s="276"/>
      <c r="BG147" s="276"/>
      <c r="BH147" s="276"/>
      <c r="BI147" s="276"/>
      <c r="BJ147" s="275"/>
      <c r="BK147" s="276"/>
      <c r="BL147" s="276"/>
      <c r="BM147" s="276"/>
      <c r="BN147" s="277"/>
      <c r="BO147" s="273"/>
      <c r="BP147" s="273"/>
      <c r="BQ147" s="273"/>
      <c r="BR147" s="273"/>
      <c r="BS147" s="273"/>
      <c r="BT147" s="275">
        <v>1872</v>
      </c>
      <c r="BU147" s="276">
        <v>1961</v>
      </c>
      <c r="BV147" s="276">
        <v>1210</v>
      </c>
      <c r="BW147" s="276">
        <v>2028</v>
      </c>
      <c r="BX147" s="277">
        <v>776</v>
      </c>
    </row>
    <row r="148" spans="1:76" x14ac:dyDescent="0.25">
      <c r="A148" s="272" t="s">
        <v>292</v>
      </c>
      <c r="B148" s="275">
        <v>22.27</v>
      </c>
      <c r="C148" s="276">
        <v>41.75</v>
      </c>
      <c r="D148" s="276">
        <v>32.21</v>
      </c>
      <c r="E148" s="276">
        <v>22.01</v>
      </c>
      <c r="F148" s="277">
        <v>38.4</v>
      </c>
      <c r="G148" s="273"/>
      <c r="H148" s="273"/>
      <c r="I148" s="273"/>
      <c r="J148" s="273"/>
      <c r="K148" s="273"/>
      <c r="L148" s="275">
        <v>162.18</v>
      </c>
      <c r="M148" s="276">
        <v>173.75</v>
      </c>
      <c r="N148" s="276">
        <v>194.12</v>
      </c>
      <c r="O148" s="276">
        <v>172.99</v>
      </c>
      <c r="P148" s="277">
        <v>184.06</v>
      </c>
      <c r="Q148" s="276">
        <v>91.11</v>
      </c>
      <c r="R148" s="276">
        <v>119.73</v>
      </c>
      <c r="S148" s="276">
        <v>107.66</v>
      </c>
      <c r="T148" s="276">
        <v>114.32</v>
      </c>
      <c r="U148" s="276">
        <v>119.12</v>
      </c>
      <c r="V148" s="275">
        <v>41</v>
      </c>
      <c r="W148" s="276">
        <v>81</v>
      </c>
      <c r="X148" s="276">
        <v>59.2</v>
      </c>
      <c r="Y148" s="276">
        <v>59.2</v>
      </c>
      <c r="Z148" s="277">
        <v>59.2</v>
      </c>
      <c r="AA148" s="273"/>
      <c r="AB148" s="273"/>
      <c r="AC148" s="273"/>
      <c r="AD148" s="273"/>
      <c r="AE148" s="273"/>
      <c r="AF148" s="272"/>
      <c r="AG148" s="273"/>
      <c r="AH148" s="273"/>
      <c r="AI148" s="273"/>
      <c r="AJ148" s="274"/>
      <c r="AK148" s="276">
        <v>1476</v>
      </c>
      <c r="AL148" s="276">
        <v>1352</v>
      </c>
      <c r="AM148" s="276">
        <v>1191</v>
      </c>
      <c r="AN148" s="276">
        <v>1723</v>
      </c>
      <c r="AO148" s="276">
        <v>916.8</v>
      </c>
      <c r="AP148" s="272"/>
      <c r="AQ148" s="273"/>
      <c r="AR148" s="273"/>
      <c r="AS148" s="273"/>
      <c r="AT148" s="274"/>
      <c r="AU148" s="273"/>
      <c r="AV148" s="273"/>
      <c r="AW148" s="273"/>
      <c r="AX148" s="273"/>
      <c r="AY148" s="273"/>
      <c r="AZ148" s="275">
        <v>1500</v>
      </c>
      <c r="BA148" s="276">
        <v>1387</v>
      </c>
      <c r="BB148" s="276">
        <v>1043</v>
      </c>
      <c r="BC148" s="276">
        <v>984.8</v>
      </c>
      <c r="BD148" s="277">
        <v>684</v>
      </c>
      <c r="BE148" s="273"/>
      <c r="BF148" s="273"/>
      <c r="BG148" s="273"/>
      <c r="BH148" s="273"/>
      <c r="BI148" s="273"/>
      <c r="BJ148" s="275"/>
      <c r="BK148" s="276"/>
      <c r="BL148" s="276"/>
      <c r="BM148" s="276"/>
      <c r="BN148" s="277"/>
      <c r="BO148" s="273"/>
      <c r="BP148" s="273"/>
      <c r="BQ148" s="273"/>
      <c r="BR148" s="273"/>
      <c r="BS148" s="273"/>
      <c r="BT148" s="272"/>
      <c r="BU148" s="273"/>
      <c r="BV148" s="273"/>
      <c r="BW148" s="273"/>
      <c r="BX148" s="274"/>
    </row>
    <row r="149" spans="1:76" x14ac:dyDescent="0.25">
      <c r="A149" s="272" t="s">
        <v>293</v>
      </c>
      <c r="B149" s="275">
        <v>29.71</v>
      </c>
      <c r="C149" s="276">
        <v>28.66</v>
      </c>
      <c r="D149" s="276">
        <v>37.369999999999997</v>
      </c>
      <c r="E149" s="276">
        <v>18</v>
      </c>
      <c r="F149" s="277">
        <v>18.52</v>
      </c>
      <c r="G149" s="273"/>
      <c r="H149" s="273"/>
      <c r="I149" s="273"/>
      <c r="J149" s="273"/>
      <c r="K149" s="273"/>
      <c r="L149" s="275">
        <v>96</v>
      </c>
      <c r="M149" s="276">
        <v>56.8</v>
      </c>
      <c r="N149" s="276">
        <v>63.2</v>
      </c>
      <c r="O149" s="276">
        <v>68</v>
      </c>
      <c r="P149" s="277">
        <v>75</v>
      </c>
      <c r="Q149" s="276">
        <v>20.65</v>
      </c>
      <c r="R149" s="276">
        <v>53</v>
      </c>
      <c r="S149" s="276">
        <v>53</v>
      </c>
      <c r="T149" s="276">
        <v>34</v>
      </c>
      <c r="U149" s="276">
        <v>23</v>
      </c>
      <c r="V149" s="275">
        <v>42</v>
      </c>
      <c r="W149" s="276">
        <v>55</v>
      </c>
      <c r="X149" s="276">
        <v>58</v>
      </c>
      <c r="Y149" s="276">
        <v>34</v>
      </c>
      <c r="Z149" s="277">
        <v>20</v>
      </c>
      <c r="AA149" s="276">
        <v>13</v>
      </c>
      <c r="AB149" s="276">
        <v>15</v>
      </c>
      <c r="AC149" s="276">
        <v>12</v>
      </c>
      <c r="AD149" s="276">
        <v>15.2</v>
      </c>
      <c r="AE149" s="276">
        <v>19</v>
      </c>
      <c r="AF149" s="275">
        <v>47</v>
      </c>
      <c r="AG149" s="276">
        <v>34</v>
      </c>
      <c r="AH149" s="276">
        <v>34</v>
      </c>
      <c r="AI149" s="276">
        <v>37</v>
      </c>
      <c r="AJ149" s="277">
        <v>39</v>
      </c>
      <c r="AK149" s="276">
        <v>1338</v>
      </c>
      <c r="AL149" s="276">
        <v>1183.2</v>
      </c>
      <c r="AM149" s="276">
        <v>1278</v>
      </c>
      <c r="AN149" s="276">
        <v>1402</v>
      </c>
      <c r="AO149" s="276">
        <v>927.2</v>
      </c>
      <c r="AP149" s="275">
        <v>1219</v>
      </c>
      <c r="AQ149" s="276">
        <v>1114</v>
      </c>
      <c r="AR149" s="276">
        <v>1487</v>
      </c>
      <c r="AS149" s="276">
        <v>1937</v>
      </c>
      <c r="AT149" s="277">
        <v>1129</v>
      </c>
      <c r="AU149" s="276">
        <v>1154.7</v>
      </c>
      <c r="AV149" s="276">
        <v>1338.82</v>
      </c>
      <c r="AW149" s="276">
        <v>1553.42</v>
      </c>
      <c r="AX149" s="276">
        <v>1001.16</v>
      </c>
      <c r="AY149" s="276">
        <v>736</v>
      </c>
      <c r="AZ149" s="275">
        <v>955</v>
      </c>
      <c r="BA149" s="276">
        <v>1411</v>
      </c>
      <c r="BB149" s="276">
        <v>1553</v>
      </c>
      <c r="BC149" s="276">
        <v>573.6</v>
      </c>
      <c r="BD149" s="277">
        <v>605</v>
      </c>
      <c r="BE149" s="276">
        <v>971</v>
      </c>
      <c r="BF149" s="276">
        <v>576</v>
      </c>
      <c r="BG149" s="276">
        <v>621</v>
      </c>
      <c r="BH149" s="276">
        <v>734</v>
      </c>
      <c r="BI149" s="276">
        <v>446</v>
      </c>
      <c r="BJ149" s="275"/>
      <c r="BK149" s="276"/>
      <c r="BL149" s="276"/>
      <c r="BM149" s="276"/>
      <c r="BN149" s="277"/>
      <c r="BO149" s="276">
        <v>1920</v>
      </c>
      <c r="BP149" s="276">
        <v>1299</v>
      </c>
      <c r="BQ149" s="276">
        <v>1065</v>
      </c>
      <c r="BR149" s="276">
        <v>1761</v>
      </c>
      <c r="BS149" s="276">
        <v>743.2</v>
      </c>
      <c r="BT149" s="272"/>
      <c r="BU149" s="273"/>
      <c r="BV149" s="273"/>
      <c r="BW149" s="273"/>
      <c r="BX149" s="274"/>
    </row>
    <row r="150" spans="1:76" x14ac:dyDescent="0.25">
      <c r="A150" s="272" t="s">
        <v>294</v>
      </c>
      <c r="B150" s="275">
        <v>41.26</v>
      </c>
      <c r="C150" s="276">
        <v>46.99</v>
      </c>
      <c r="D150" s="276">
        <v>46.38</v>
      </c>
      <c r="E150" s="276">
        <v>54.85</v>
      </c>
      <c r="F150" s="277">
        <v>52</v>
      </c>
      <c r="G150" s="273"/>
      <c r="H150" s="273"/>
      <c r="I150" s="273"/>
      <c r="J150" s="273"/>
      <c r="K150" s="273"/>
      <c r="L150" s="275">
        <v>70</v>
      </c>
      <c r="M150" s="276">
        <v>65.599999999999994</v>
      </c>
      <c r="N150" s="276">
        <v>77</v>
      </c>
      <c r="O150" s="276">
        <v>74.400000000000006</v>
      </c>
      <c r="P150" s="277">
        <v>93</v>
      </c>
      <c r="Q150" s="276">
        <v>31.21</v>
      </c>
      <c r="R150" s="276">
        <v>49.34</v>
      </c>
      <c r="S150" s="276">
        <v>43.75</v>
      </c>
      <c r="T150" s="276">
        <v>43</v>
      </c>
      <c r="U150" s="276">
        <v>42.89</v>
      </c>
      <c r="V150" s="275">
        <v>61</v>
      </c>
      <c r="W150" s="276">
        <v>72</v>
      </c>
      <c r="X150" s="276">
        <v>52</v>
      </c>
      <c r="Y150" s="276">
        <v>38</v>
      </c>
      <c r="Z150" s="277">
        <v>24</v>
      </c>
      <c r="AA150" s="273"/>
      <c r="AB150" s="273"/>
      <c r="AC150" s="273"/>
      <c r="AD150" s="273"/>
      <c r="AE150" s="273"/>
      <c r="AF150" s="272"/>
      <c r="AG150" s="273"/>
      <c r="AH150" s="273"/>
      <c r="AI150" s="273"/>
      <c r="AJ150" s="274"/>
      <c r="AK150" s="276">
        <v>1223</v>
      </c>
      <c r="AL150" s="276">
        <v>1184</v>
      </c>
      <c r="AM150" s="276">
        <v>1249</v>
      </c>
      <c r="AN150" s="276">
        <v>1249</v>
      </c>
      <c r="AO150" s="276">
        <v>937.77</v>
      </c>
      <c r="AP150" s="272"/>
      <c r="AQ150" s="273"/>
      <c r="AR150" s="273"/>
      <c r="AS150" s="273"/>
      <c r="AT150" s="274"/>
      <c r="AU150" s="276">
        <v>958.05</v>
      </c>
      <c r="AV150" s="276">
        <v>1135.8399999999999</v>
      </c>
      <c r="AW150" s="276">
        <v>944.55</v>
      </c>
      <c r="AX150" s="276">
        <v>1477.26</v>
      </c>
      <c r="AY150" s="276">
        <v>998.51</v>
      </c>
      <c r="AZ150" s="275">
        <v>767</v>
      </c>
      <c r="BA150" s="276">
        <v>613</v>
      </c>
      <c r="BB150" s="276">
        <v>727</v>
      </c>
      <c r="BC150" s="276">
        <v>902.07</v>
      </c>
      <c r="BD150" s="277">
        <v>771.01</v>
      </c>
      <c r="BE150" s="273"/>
      <c r="BF150" s="273"/>
      <c r="BG150" s="273"/>
      <c r="BH150" s="273"/>
      <c r="BI150" s="273"/>
      <c r="BJ150" s="272"/>
      <c r="BK150" s="273"/>
      <c r="BL150" s="273"/>
      <c r="BM150" s="273"/>
      <c r="BN150" s="274"/>
      <c r="BO150" s="276">
        <v>1920</v>
      </c>
      <c r="BP150" s="276">
        <v>1365</v>
      </c>
      <c r="BQ150" s="276">
        <v>1149</v>
      </c>
      <c r="BR150" s="276">
        <v>1851</v>
      </c>
      <c r="BS150" s="276">
        <v>826.95</v>
      </c>
      <c r="BT150" s="272"/>
      <c r="BU150" s="273"/>
      <c r="BV150" s="273"/>
      <c r="BW150" s="273"/>
      <c r="BX150" s="274"/>
    </row>
    <row r="151" spans="1:76" x14ac:dyDescent="0.25">
      <c r="A151" s="272" t="s">
        <v>295</v>
      </c>
      <c r="B151" s="275">
        <v>44.96</v>
      </c>
      <c r="C151" s="276">
        <v>41.12</v>
      </c>
      <c r="D151" s="276">
        <v>42.92</v>
      </c>
      <c r="E151" s="276">
        <v>50.64</v>
      </c>
      <c r="F151" s="277">
        <v>43.2</v>
      </c>
      <c r="G151" s="273"/>
      <c r="H151" s="273"/>
      <c r="I151" s="273"/>
      <c r="J151" s="273"/>
      <c r="K151" s="273"/>
      <c r="L151" s="275">
        <v>114</v>
      </c>
      <c r="M151" s="276">
        <v>92.6</v>
      </c>
      <c r="N151" s="276">
        <v>78</v>
      </c>
      <c r="O151" s="276">
        <v>74.400000000000006</v>
      </c>
      <c r="P151" s="277">
        <v>93</v>
      </c>
      <c r="Q151" s="276">
        <v>43.84</v>
      </c>
      <c r="R151" s="276">
        <v>45.12</v>
      </c>
      <c r="S151" s="276">
        <v>45.19</v>
      </c>
      <c r="T151" s="276">
        <v>50.65</v>
      </c>
      <c r="U151" s="276">
        <v>40.04</v>
      </c>
      <c r="V151" s="275">
        <v>34.79</v>
      </c>
      <c r="W151" s="276">
        <v>32.9</v>
      </c>
      <c r="X151" s="276">
        <v>45</v>
      </c>
      <c r="Y151" s="276">
        <v>46</v>
      </c>
      <c r="Z151" s="277">
        <v>24</v>
      </c>
      <c r="AA151" s="273"/>
      <c r="AB151" s="273"/>
      <c r="AC151" s="273"/>
      <c r="AD151" s="273"/>
      <c r="AE151" s="273"/>
      <c r="AF151" s="272"/>
      <c r="AG151" s="273"/>
      <c r="AH151" s="273"/>
      <c r="AI151" s="273"/>
      <c r="AJ151" s="274"/>
      <c r="AK151" s="276">
        <v>603.20000000000005</v>
      </c>
      <c r="AL151" s="276">
        <v>679.2</v>
      </c>
      <c r="AM151" s="276">
        <v>1238</v>
      </c>
      <c r="AN151" s="276">
        <v>1142.9000000000001</v>
      </c>
      <c r="AO151" s="276">
        <v>610.4</v>
      </c>
      <c r="AP151" s="272"/>
      <c r="AQ151" s="273"/>
      <c r="AR151" s="273"/>
      <c r="AS151" s="273"/>
      <c r="AT151" s="274"/>
      <c r="AU151" s="276">
        <v>1102.18</v>
      </c>
      <c r="AV151" s="276">
        <v>1139.02</v>
      </c>
      <c r="AW151" s="276">
        <v>922.1</v>
      </c>
      <c r="AX151" s="276">
        <v>1622.59</v>
      </c>
      <c r="AY151" s="276">
        <v>1128.51</v>
      </c>
      <c r="AZ151" s="275">
        <v>686.4</v>
      </c>
      <c r="BA151" s="276">
        <v>613.34</v>
      </c>
      <c r="BB151" s="276">
        <v>727.07</v>
      </c>
      <c r="BC151" s="276">
        <v>1352.79</v>
      </c>
      <c r="BD151" s="277">
        <v>843.07</v>
      </c>
      <c r="BE151" s="276">
        <v>1131.96</v>
      </c>
      <c r="BF151" s="276">
        <v>971.84</v>
      </c>
      <c r="BG151" s="276">
        <v>1018.79</v>
      </c>
      <c r="BH151" s="276">
        <v>764.8</v>
      </c>
      <c r="BI151" s="276">
        <v>745.6</v>
      </c>
      <c r="BJ151" s="275">
        <v>672</v>
      </c>
      <c r="BK151" s="276">
        <v>761</v>
      </c>
      <c r="BL151" s="276">
        <v>684.35</v>
      </c>
      <c r="BM151" s="276">
        <v>880.77</v>
      </c>
      <c r="BN151" s="277">
        <v>463.38</v>
      </c>
      <c r="BO151" s="276">
        <v>1920</v>
      </c>
      <c r="BP151" s="276">
        <v>1357.49</v>
      </c>
      <c r="BQ151" s="276">
        <v>1206.27</v>
      </c>
      <c r="BR151" s="276">
        <v>1848.79</v>
      </c>
      <c r="BS151" s="276">
        <v>1063.57</v>
      </c>
      <c r="BT151" s="275">
        <v>1872</v>
      </c>
      <c r="BU151" s="276">
        <v>1286</v>
      </c>
      <c r="BV151" s="276">
        <v>1195.7</v>
      </c>
      <c r="BW151" s="276">
        <v>1382</v>
      </c>
      <c r="BX151" s="277">
        <v>936.7</v>
      </c>
    </row>
    <row r="152" spans="1:76" x14ac:dyDescent="0.25">
      <c r="A152" s="272" t="s">
        <v>296</v>
      </c>
      <c r="B152" s="275">
        <v>24.81</v>
      </c>
      <c r="C152" s="276">
        <v>33.65</v>
      </c>
      <c r="D152" s="276">
        <v>23.33</v>
      </c>
      <c r="E152" s="276">
        <v>24.24</v>
      </c>
      <c r="F152" s="277">
        <v>18.739999999999998</v>
      </c>
      <c r="G152" s="273"/>
      <c r="H152" s="273"/>
      <c r="I152" s="273"/>
      <c r="J152" s="273"/>
      <c r="K152" s="273"/>
      <c r="L152" s="275">
        <v>139.54</v>
      </c>
      <c r="M152" s="276">
        <v>163.96</v>
      </c>
      <c r="N152" s="276">
        <v>154.28</v>
      </c>
      <c r="O152" s="276">
        <v>187.08</v>
      </c>
      <c r="P152" s="277">
        <v>168.12</v>
      </c>
      <c r="Q152" s="276">
        <v>66.98</v>
      </c>
      <c r="R152" s="276">
        <v>56.15</v>
      </c>
      <c r="S152" s="276">
        <v>51.79</v>
      </c>
      <c r="T152" s="276">
        <v>53.69</v>
      </c>
      <c r="U152" s="276">
        <v>22.66</v>
      </c>
      <c r="V152" s="275">
        <v>44</v>
      </c>
      <c r="W152" s="276">
        <v>70</v>
      </c>
      <c r="X152" s="276">
        <v>55</v>
      </c>
      <c r="Y152" s="276">
        <v>23</v>
      </c>
      <c r="Z152" s="277">
        <v>20</v>
      </c>
      <c r="AA152" s="273"/>
      <c r="AB152" s="273"/>
      <c r="AC152" s="273"/>
      <c r="AD152" s="273"/>
      <c r="AE152" s="273"/>
      <c r="AF152" s="272"/>
      <c r="AG152" s="273"/>
      <c r="AH152" s="273"/>
      <c r="AI152" s="273"/>
      <c r="AJ152" s="274"/>
      <c r="AK152" s="273"/>
      <c r="AL152" s="273"/>
      <c r="AM152" s="273"/>
      <c r="AN152" s="273"/>
      <c r="AO152" s="273"/>
      <c r="AP152" s="272"/>
      <c r="AQ152" s="273"/>
      <c r="AR152" s="273"/>
      <c r="AS152" s="273"/>
      <c r="AT152" s="274"/>
      <c r="AU152" s="273"/>
      <c r="AV152" s="273"/>
      <c r="AW152" s="273"/>
      <c r="AX152" s="273"/>
      <c r="AY152" s="273"/>
      <c r="AZ152" s="272"/>
      <c r="BA152" s="273"/>
      <c r="BB152" s="273"/>
      <c r="BC152" s="273"/>
      <c r="BD152" s="274"/>
      <c r="BE152" s="273"/>
      <c r="BF152" s="273"/>
      <c r="BG152" s="273"/>
      <c r="BH152" s="273"/>
      <c r="BI152" s="273"/>
      <c r="BJ152" s="272"/>
      <c r="BK152" s="273"/>
      <c r="BL152" s="273"/>
      <c r="BM152" s="273"/>
      <c r="BN152" s="274"/>
      <c r="BO152" s="273"/>
      <c r="BP152" s="273"/>
      <c r="BQ152" s="273"/>
      <c r="BR152" s="273"/>
      <c r="BS152" s="273"/>
      <c r="BT152" s="272"/>
      <c r="BU152" s="273"/>
      <c r="BV152" s="273"/>
      <c r="BW152" s="273"/>
      <c r="BX152" s="274"/>
    </row>
    <row r="153" spans="1:76" x14ac:dyDescent="0.25">
      <c r="A153" s="272" t="s">
        <v>297</v>
      </c>
      <c r="B153" s="275">
        <v>34.14</v>
      </c>
      <c r="C153" s="276">
        <v>31.09</v>
      </c>
      <c r="D153" s="276">
        <v>27.67</v>
      </c>
      <c r="E153" s="276">
        <v>46.57</v>
      </c>
      <c r="F153" s="277">
        <v>18.82</v>
      </c>
      <c r="G153" s="273"/>
      <c r="H153" s="273"/>
      <c r="I153" s="273"/>
      <c r="J153" s="273"/>
      <c r="K153" s="273"/>
      <c r="L153" s="275">
        <v>122</v>
      </c>
      <c r="M153" s="276">
        <v>76.8</v>
      </c>
      <c r="N153" s="276">
        <v>76.8</v>
      </c>
      <c r="O153" s="276">
        <v>74.400000000000006</v>
      </c>
      <c r="P153" s="277">
        <v>75</v>
      </c>
      <c r="Q153" s="276">
        <v>49</v>
      </c>
      <c r="R153" s="276">
        <v>52</v>
      </c>
      <c r="S153" s="276">
        <v>55</v>
      </c>
      <c r="T153" s="276">
        <v>76</v>
      </c>
      <c r="U153" s="276">
        <v>21.6</v>
      </c>
      <c r="V153" s="275">
        <v>56</v>
      </c>
      <c r="W153" s="276">
        <v>69.510000000000005</v>
      </c>
      <c r="X153" s="276">
        <v>52</v>
      </c>
      <c r="Y153" s="276">
        <v>59</v>
      </c>
      <c r="Z153" s="277">
        <v>26.4</v>
      </c>
      <c r="AA153" s="276">
        <v>21.62</v>
      </c>
      <c r="AB153" s="276">
        <v>16</v>
      </c>
      <c r="AC153" s="276">
        <v>16.399999999999999</v>
      </c>
      <c r="AD153" s="276">
        <v>21.82</v>
      </c>
      <c r="AE153" s="276">
        <v>11.2</v>
      </c>
      <c r="AF153" s="275">
        <v>47</v>
      </c>
      <c r="AG153" s="276">
        <v>34</v>
      </c>
      <c r="AH153" s="276">
        <v>34</v>
      </c>
      <c r="AI153" s="276">
        <v>37</v>
      </c>
      <c r="AJ153" s="277">
        <v>39</v>
      </c>
      <c r="AK153" s="276">
        <v>1613.82</v>
      </c>
      <c r="AL153" s="276">
        <v>1107.5</v>
      </c>
      <c r="AM153" s="276">
        <v>1292.3800000000001</v>
      </c>
      <c r="AN153" s="276">
        <v>1719.87</v>
      </c>
      <c r="AO153" s="276">
        <v>773.36</v>
      </c>
      <c r="AP153" s="272"/>
      <c r="AQ153" s="273"/>
      <c r="AR153" s="273"/>
      <c r="AS153" s="273"/>
      <c r="AT153" s="274"/>
      <c r="AU153" s="276">
        <v>1950.56</v>
      </c>
      <c r="AV153" s="276">
        <v>1645.56</v>
      </c>
      <c r="AW153" s="276">
        <v>1448.22</v>
      </c>
      <c r="AX153" s="276">
        <v>2914.8</v>
      </c>
      <c r="AY153" s="276">
        <v>1228</v>
      </c>
      <c r="AZ153" s="275">
        <v>1861.62</v>
      </c>
      <c r="BA153" s="276">
        <v>1170.24</v>
      </c>
      <c r="BB153" s="276">
        <v>1120.1400000000001</v>
      </c>
      <c r="BC153" s="276">
        <v>1710.58</v>
      </c>
      <c r="BD153" s="277">
        <v>841.6</v>
      </c>
      <c r="BE153" s="276">
        <v>1224</v>
      </c>
      <c r="BF153" s="276">
        <v>822</v>
      </c>
      <c r="BG153" s="276">
        <v>700</v>
      </c>
      <c r="BH153" s="276">
        <v>1033</v>
      </c>
      <c r="BI153" s="276">
        <v>588</v>
      </c>
      <c r="BJ153" s="275">
        <v>589.48</v>
      </c>
      <c r="BK153" s="276">
        <v>465.24</v>
      </c>
      <c r="BL153" s="276">
        <v>539</v>
      </c>
      <c r="BM153" s="276">
        <v>1244.68</v>
      </c>
      <c r="BN153" s="277">
        <v>411.2</v>
      </c>
      <c r="BO153" s="276">
        <v>1920</v>
      </c>
      <c r="BP153" s="276">
        <v>1299</v>
      </c>
      <c r="BQ153" s="276">
        <v>1065</v>
      </c>
      <c r="BR153" s="276">
        <v>1532</v>
      </c>
      <c r="BS153" s="276">
        <v>926.4</v>
      </c>
      <c r="BT153" s="272"/>
      <c r="BU153" s="273"/>
      <c r="BV153" s="273"/>
      <c r="BW153" s="273"/>
      <c r="BX153" s="274"/>
    </row>
    <row r="154" spans="1:76" x14ac:dyDescent="0.25">
      <c r="A154" s="272" t="s">
        <v>298</v>
      </c>
      <c r="B154" s="275">
        <v>36.909999999999997</v>
      </c>
      <c r="C154" s="276">
        <v>39.69</v>
      </c>
      <c r="D154" s="276">
        <v>36.6</v>
      </c>
      <c r="E154" s="276">
        <v>35.43</v>
      </c>
      <c r="F154" s="277">
        <v>21.96</v>
      </c>
      <c r="G154" s="273"/>
      <c r="H154" s="273"/>
      <c r="I154" s="273"/>
      <c r="J154" s="273"/>
      <c r="K154" s="273"/>
      <c r="L154" s="275">
        <v>170.07</v>
      </c>
      <c r="M154" s="276">
        <v>149.62</v>
      </c>
      <c r="N154" s="276">
        <v>186.01</v>
      </c>
      <c r="O154" s="276">
        <v>138.52000000000001</v>
      </c>
      <c r="P154" s="277">
        <v>122.04</v>
      </c>
      <c r="Q154" s="276">
        <v>34.61</v>
      </c>
      <c r="R154" s="276">
        <v>55.56</v>
      </c>
      <c r="S154" s="276">
        <v>58.92</v>
      </c>
      <c r="T154" s="276">
        <v>46.36</v>
      </c>
      <c r="U154" s="276">
        <v>24.26</v>
      </c>
      <c r="V154" s="275">
        <v>47.83</v>
      </c>
      <c r="W154" s="276">
        <v>52</v>
      </c>
      <c r="X154" s="276">
        <v>36.19</v>
      </c>
      <c r="Y154" s="276">
        <v>24</v>
      </c>
      <c r="Z154" s="277">
        <v>22.4</v>
      </c>
      <c r="AA154" s="273"/>
      <c r="AB154" s="273"/>
      <c r="AC154" s="273"/>
      <c r="AD154" s="273"/>
      <c r="AE154" s="273"/>
      <c r="AF154" s="272"/>
      <c r="AG154" s="273"/>
      <c r="AH154" s="273"/>
      <c r="AI154" s="273"/>
      <c r="AJ154" s="274"/>
      <c r="AK154" s="276">
        <v>1338</v>
      </c>
      <c r="AL154" s="276">
        <v>1123</v>
      </c>
      <c r="AM154" s="276">
        <v>1074</v>
      </c>
      <c r="AN154" s="276">
        <v>1341</v>
      </c>
      <c r="AO154" s="276">
        <v>837.6</v>
      </c>
      <c r="AP154" s="272"/>
      <c r="AQ154" s="273"/>
      <c r="AR154" s="273"/>
      <c r="AS154" s="273"/>
      <c r="AT154" s="274"/>
      <c r="AU154" s="276">
        <v>1717.51</v>
      </c>
      <c r="AV154" s="276">
        <v>1944.07</v>
      </c>
      <c r="AW154" s="276">
        <v>1596.95</v>
      </c>
      <c r="AX154" s="276">
        <v>1621.98</v>
      </c>
      <c r="AY154" s="276">
        <v>931.2</v>
      </c>
      <c r="AZ154" s="275">
        <v>1605.14</v>
      </c>
      <c r="BA154" s="276">
        <v>1543.73</v>
      </c>
      <c r="BB154" s="276">
        <v>1268.57</v>
      </c>
      <c r="BC154" s="276">
        <v>1592.52</v>
      </c>
      <c r="BD154" s="277">
        <v>670.4</v>
      </c>
      <c r="BE154" s="276">
        <v>779.59</v>
      </c>
      <c r="BF154" s="276">
        <v>644</v>
      </c>
      <c r="BG154" s="276">
        <v>695</v>
      </c>
      <c r="BH154" s="276">
        <v>917</v>
      </c>
      <c r="BI154" s="276">
        <v>723.16</v>
      </c>
      <c r="BJ154" s="275">
        <v>653</v>
      </c>
      <c r="BK154" s="276">
        <v>465</v>
      </c>
      <c r="BL154" s="276">
        <v>539</v>
      </c>
      <c r="BM154" s="276">
        <v>903</v>
      </c>
      <c r="BN154" s="277">
        <v>444</v>
      </c>
      <c r="BO154" s="273"/>
      <c r="BP154" s="273"/>
      <c r="BQ154" s="273"/>
      <c r="BR154" s="273"/>
      <c r="BS154" s="273"/>
      <c r="BT154" s="272"/>
      <c r="BU154" s="273"/>
      <c r="BV154" s="273"/>
      <c r="BW154" s="273"/>
      <c r="BX154" s="274"/>
    </row>
    <row r="155" spans="1:76" x14ac:dyDescent="0.25">
      <c r="A155" s="272" t="s">
        <v>299</v>
      </c>
      <c r="B155" s="275">
        <v>33.43</v>
      </c>
      <c r="C155" s="276">
        <v>27.79</v>
      </c>
      <c r="D155" s="276">
        <v>29.38</v>
      </c>
      <c r="E155" s="276">
        <v>23.78</v>
      </c>
      <c r="F155" s="277">
        <v>18.73</v>
      </c>
      <c r="G155" s="273"/>
      <c r="H155" s="273"/>
      <c r="I155" s="273"/>
      <c r="J155" s="273"/>
      <c r="K155" s="273"/>
      <c r="L155" s="275">
        <v>70.5</v>
      </c>
      <c r="M155" s="276">
        <v>63.2</v>
      </c>
      <c r="N155" s="276">
        <v>63.2</v>
      </c>
      <c r="O155" s="276">
        <v>68</v>
      </c>
      <c r="P155" s="277">
        <v>75</v>
      </c>
      <c r="Q155" s="276">
        <v>65.180000000000007</v>
      </c>
      <c r="R155" s="276">
        <v>55.65</v>
      </c>
      <c r="S155" s="276">
        <v>60.12</v>
      </c>
      <c r="T155" s="276">
        <v>43.59</v>
      </c>
      <c r="U155" s="276">
        <v>21.06</v>
      </c>
      <c r="V155" s="275">
        <v>40.369999999999997</v>
      </c>
      <c r="W155" s="276">
        <v>54.5</v>
      </c>
      <c r="X155" s="276">
        <v>61</v>
      </c>
      <c r="Y155" s="276">
        <v>44</v>
      </c>
      <c r="Z155" s="277">
        <v>20</v>
      </c>
      <c r="AA155" s="273"/>
      <c r="AB155" s="273"/>
      <c r="AC155" s="273"/>
      <c r="AD155" s="273"/>
      <c r="AE155" s="273"/>
      <c r="AF155" s="272"/>
      <c r="AG155" s="273"/>
      <c r="AH155" s="273"/>
      <c r="AI155" s="273"/>
      <c r="AJ155" s="274"/>
      <c r="AK155" s="276">
        <v>1338</v>
      </c>
      <c r="AL155" s="276">
        <v>1183.2</v>
      </c>
      <c r="AM155" s="276">
        <v>1762</v>
      </c>
      <c r="AN155" s="276">
        <v>1402</v>
      </c>
      <c r="AO155" s="276">
        <v>927.2</v>
      </c>
      <c r="AP155" s="275">
        <v>1219</v>
      </c>
      <c r="AQ155" s="276">
        <v>1114</v>
      </c>
      <c r="AR155" s="276">
        <v>1487</v>
      </c>
      <c r="AS155" s="276">
        <v>1852</v>
      </c>
      <c r="AT155" s="277">
        <v>1129</v>
      </c>
      <c r="AU155" s="276">
        <v>1462.1</v>
      </c>
      <c r="AV155" s="276">
        <v>1245.08</v>
      </c>
      <c r="AW155" s="276">
        <v>1331.65</v>
      </c>
      <c r="AX155" s="276">
        <v>784</v>
      </c>
      <c r="AY155" s="276">
        <v>798.4</v>
      </c>
      <c r="AZ155" s="275">
        <v>955</v>
      </c>
      <c r="BA155" s="276">
        <v>1411</v>
      </c>
      <c r="BB155" s="276">
        <v>1553</v>
      </c>
      <c r="BC155" s="276">
        <v>818.4</v>
      </c>
      <c r="BD155" s="277">
        <v>818.4</v>
      </c>
      <c r="BE155" s="276">
        <v>941.27</v>
      </c>
      <c r="BF155" s="276">
        <v>652</v>
      </c>
      <c r="BG155" s="276">
        <v>633.6</v>
      </c>
      <c r="BH155" s="276">
        <v>633.6</v>
      </c>
      <c r="BI155" s="276">
        <v>601.6</v>
      </c>
      <c r="BJ155" s="275"/>
      <c r="BK155" s="276"/>
      <c r="BL155" s="276"/>
      <c r="BM155" s="276"/>
      <c r="BN155" s="277"/>
      <c r="BO155" s="273"/>
      <c r="BP155" s="273"/>
      <c r="BQ155" s="273"/>
      <c r="BR155" s="273"/>
      <c r="BS155" s="273"/>
      <c r="BT155" s="272"/>
      <c r="BU155" s="273"/>
      <c r="BV155" s="273"/>
      <c r="BW155" s="273"/>
      <c r="BX155" s="274"/>
    </row>
    <row r="156" spans="1:76" x14ac:dyDescent="0.25">
      <c r="A156" s="272" t="s">
        <v>300</v>
      </c>
      <c r="B156" s="275">
        <v>45.67</v>
      </c>
      <c r="C156" s="276">
        <v>39.32</v>
      </c>
      <c r="D156" s="276">
        <v>45.9</v>
      </c>
      <c r="E156" s="276">
        <v>34.86</v>
      </c>
      <c r="F156" s="277">
        <v>32.64</v>
      </c>
      <c r="G156" s="273"/>
      <c r="H156" s="273"/>
      <c r="I156" s="273"/>
      <c r="J156" s="273"/>
      <c r="K156" s="273"/>
      <c r="L156" s="272"/>
      <c r="M156" s="273"/>
      <c r="N156" s="273"/>
      <c r="O156" s="273"/>
      <c r="P156" s="274"/>
      <c r="Q156" s="276">
        <v>42.42</v>
      </c>
      <c r="R156" s="276">
        <v>40.64</v>
      </c>
      <c r="S156" s="276">
        <v>48.64</v>
      </c>
      <c r="T156" s="276">
        <v>27.39</v>
      </c>
      <c r="U156" s="276">
        <v>26.22</v>
      </c>
      <c r="V156" s="275">
        <v>31.45</v>
      </c>
      <c r="W156" s="276">
        <v>60.92</v>
      </c>
      <c r="X156" s="276">
        <v>54.01</v>
      </c>
      <c r="Y156" s="276">
        <v>63.71</v>
      </c>
      <c r="Z156" s="277">
        <v>24.68</v>
      </c>
      <c r="AA156" s="273"/>
      <c r="AB156" s="273"/>
      <c r="AC156" s="273"/>
      <c r="AD156" s="273"/>
      <c r="AE156" s="273"/>
      <c r="AF156" s="294"/>
      <c r="AG156" s="295"/>
      <c r="AH156" s="295"/>
      <c r="AI156" s="295"/>
      <c r="AJ156" s="296"/>
      <c r="AK156" s="276">
        <v>906</v>
      </c>
      <c r="AL156" s="276">
        <v>1361</v>
      </c>
      <c r="AM156" s="276">
        <v>1216</v>
      </c>
      <c r="AN156" s="276">
        <v>1878</v>
      </c>
      <c r="AO156" s="276">
        <v>630.85</v>
      </c>
      <c r="AP156" s="275">
        <v>1219</v>
      </c>
      <c r="AQ156" s="276">
        <v>1114</v>
      </c>
      <c r="AR156" s="276">
        <v>1112</v>
      </c>
      <c r="AS156" s="276">
        <v>1362</v>
      </c>
      <c r="AT156" s="277">
        <v>1362</v>
      </c>
      <c r="AU156" s="276">
        <v>1142.03</v>
      </c>
      <c r="AV156" s="276">
        <v>1160.04</v>
      </c>
      <c r="AW156" s="276">
        <v>1474.25</v>
      </c>
      <c r="AX156" s="276">
        <v>960.89</v>
      </c>
      <c r="AY156" s="276">
        <v>786.85</v>
      </c>
      <c r="AZ156" s="275">
        <v>908.72</v>
      </c>
      <c r="BA156" s="276">
        <v>926.39</v>
      </c>
      <c r="BB156" s="276">
        <v>813.85</v>
      </c>
      <c r="BC156" s="276">
        <v>779.96</v>
      </c>
      <c r="BD156" s="277">
        <v>606.52</v>
      </c>
      <c r="BE156" s="276">
        <v>1283</v>
      </c>
      <c r="BF156" s="276">
        <v>801.06</v>
      </c>
      <c r="BG156" s="276">
        <v>840</v>
      </c>
      <c r="BH156" s="276">
        <v>906</v>
      </c>
      <c r="BI156" s="276">
        <v>821.31</v>
      </c>
      <c r="BJ156" s="275">
        <v>738</v>
      </c>
      <c r="BK156" s="276">
        <v>598.4</v>
      </c>
      <c r="BL156" s="276">
        <v>598.4</v>
      </c>
      <c r="BM156" s="276">
        <v>1045</v>
      </c>
      <c r="BN156" s="277">
        <v>444</v>
      </c>
      <c r="BO156" s="276">
        <v>1920</v>
      </c>
      <c r="BP156" s="276">
        <v>1358</v>
      </c>
      <c r="BQ156" s="276">
        <v>1206</v>
      </c>
      <c r="BR156" s="276">
        <v>1849</v>
      </c>
      <c r="BS156" s="276">
        <v>700.59</v>
      </c>
      <c r="BT156" s="272"/>
      <c r="BU156" s="273"/>
      <c r="BV156" s="273"/>
      <c r="BW156" s="273"/>
      <c r="BX156" s="274"/>
    </row>
    <row r="157" spans="1:76" x14ac:dyDescent="0.25">
      <c r="A157" s="272" t="s">
        <v>301</v>
      </c>
      <c r="B157" s="275">
        <v>73.86</v>
      </c>
      <c r="C157" s="276">
        <v>75.23</v>
      </c>
      <c r="D157" s="276">
        <v>45.04</v>
      </c>
      <c r="E157" s="276">
        <v>67.63</v>
      </c>
      <c r="F157" s="277">
        <v>52.24</v>
      </c>
      <c r="G157" s="273"/>
      <c r="H157" s="273"/>
      <c r="I157" s="273"/>
      <c r="J157" s="273"/>
      <c r="K157" s="273"/>
      <c r="L157" s="272"/>
      <c r="M157" s="273"/>
      <c r="N157" s="273"/>
      <c r="O157" s="273"/>
      <c r="P157" s="274"/>
      <c r="Q157" s="276">
        <v>67.72</v>
      </c>
      <c r="R157" s="276">
        <v>62.6</v>
      </c>
      <c r="S157" s="276">
        <v>62.08</v>
      </c>
      <c r="T157" s="276">
        <v>73.760000000000005</v>
      </c>
      <c r="U157" s="276">
        <v>65.040000000000006</v>
      </c>
      <c r="V157" s="275">
        <v>68</v>
      </c>
      <c r="W157" s="276">
        <v>113</v>
      </c>
      <c r="X157" s="276">
        <v>53</v>
      </c>
      <c r="Y157" s="276">
        <v>93</v>
      </c>
      <c r="Z157" s="277">
        <v>90</v>
      </c>
      <c r="AA157" s="273"/>
      <c r="AB157" s="273"/>
      <c r="AC157" s="273"/>
      <c r="AD157" s="273"/>
      <c r="AE157" s="273"/>
      <c r="AF157" s="294"/>
      <c r="AG157" s="295"/>
      <c r="AH157" s="295"/>
      <c r="AI157" s="295"/>
      <c r="AJ157" s="296"/>
      <c r="AK157" s="276">
        <v>1150</v>
      </c>
      <c r="AL157" s="276">
        <v>1052</v>
      </c>
      <c r="AM157" s="276">
        <v>1095</v>
      </c>
      <c r="AN157" s="276">
        <v>2201</v>
      </c>
      <c r="AO157" s="276">
        <v>1321</v>
      </c>
      <c r="AP157" s="272"/>
      <c r="AQ157" s="273"/>
      <c r="AR157" s="273"/>
      <c r="AS157" s="273"/>
      <c r="AT157" s="274"/>
      <c r="AU157" s="276">
        <v>1928</v>
      </c>
      <c r="AV157" s="276">
        <v>1445</v>
      </c>
      <c r="AW157" s="276">
        <v>1280</v>
      </c>
      <c r="AX157" s="276">
        <v>4010.75</v>
      </c>
      <c r="AY157" s="276">
        <v>2416.46</v>
      </c>
      <c r="AZ157" s="275">
        <v>998.4</v>
      </c>
      <c r="BA157" s="276">
        <v>1348</v>
      </c>
      <c r="BB157" s="276">
        <v>998.4</v>
      </c>
      <c r="BC157" s="276">
        <v>1376</v>
      </c>
      <c r="BD157" s="277">
        <v>1170.4000000000001</v>
      </c>
      <c r="BE157" s="273"/>
      <c r="BF157" s="273"/>
      <c r="BG157" s="273"/>
      <c r="BH157" s="273"/>
      <c r="BI157" s="273"/>
      <c r="BJ157" s="275"/>
      <c r="BK157" s="276"/>
      <c r="BL157" s="276"/>
      <c r="BM157" s="276"/>
      <c r="BN157" s="277"/>
      <c r="BO157" s="273"/>
      <c r="BP157" s="273"/>
      <c r="BQ157" s="273"/>
      <c r="BR157" s="273"/>
      <c r="BS157" s="273"/>
      <c r="BT157" s="272"/>
      <c r="BU157" s="273"/>
      <c r="BV157" s="273"/>
      <c r="BW157" s="273"/>
      <c r="BX157" s="274"/>
    </row>
    <row r="158" spans="1:76" x14ac:dyDescent="0.25">
      <c r="A158" s="272" t="s">
        <v>302</v>
      </c>
      <c r="B158" s="275">
        <v>35.64</v>
      </c>
      <c r="C158" s="276">
        <v>53.75</v>
      </c>
      <c r="D158" s="276">
        <v>53.26</v>
      </c>
      <c r="E158" s="276">
        <v>60.68</v>
      </c>
      <c r="F158" s="277">
        <v>54.34</v>
      </c>
      <c r="G158" s="273"/>
      <c r="H158" s="273"/>
      <c r="I158" s="273"/>
      <c r="J158" s="273"/>
      <c r="K158" s="273"/>
      <c r="L158" s="275">
        <v>87</v>
      </c>
      <c r="M158" s="276">
        <v>141</v>
      </c>
      <c r="N158" s="276">
        <v>151</v>
      </c>
      <c r="O158" s="276">
        <v>128</v>
      </c>
      <c r="P158" s="277">
        <v>147</v>
      </c>
      <c r="Q158" s="276">
        <v>40.9</v>
      </c>
      <c r="R158" s="276">
        <v>73.36</v>
      </c>
      <c r="S158" s="276">
        <v>51.37</v>
      </c>
      <c r="T158" s="276">
        <v>69.260000000000005</v>
      </c>
      <c r="U158" s="276">
        <v>62.89</v>
      </c>
      <c r="V158" s="275">
        <v>54</v>
      </c>
      <c r="W158" s="276">
        <v>123</v>
      </c>
      <c r="X158" s="276">
        <v>53</v>
      </c>
      <c r="Y158" s="276">
        <v>73.3</v>
      </c>
      <c r="Z158" s="277">
        <v>78</v>
      </c>
      <c r="AA158" s="273"/>
      <c r="AB158" s="273"/>
      <c r="AC158" s="273"/>
      <c r="AD158" s="273"/>
      <c r="AE158" s="273"/>
      <c r="AF158" s="294"/>
      <c r="AG158" s="295"/>
      <c r="AH158" s="295"/>
      <c r="AI158" s="295"/>
      <c r="AJ158" s="296"/>
      <c r="AK158" s="273"/>
      <c r="AL158" s="273"/>
      <c r="AM158" s="273"/>
      <c r="AN158" s="273"/>
      <c r="AO158" s="273"/>
      <c r="AP158" s="272"/>
      <c r="AQ158" s="273"/>
      <c r="AR158" s="273"/>
      <c r="AS158" s="273"/>
      <c r="AT158" s="274"/>
      <c r="AU158" s="276">
        <v>1545.6</v>
      </c>
      <c r="AV158" s="276">
        <v>1622.25</v>
      </c>
      <c r="AW158" s="276">
        <v>1330.84</v>
      </c>
      <c r="AX158" s="276">
        <v>2571.67</v>
      </c>
      <c r="AY158" s="276">
        <v>2864.43</v>
      </c>
      <c r="AZ158" s="275">
        <v>917.6</v>
      </c>
      <c r="BA158" s="276">
        <v>1480</v>
      </c>
      <c r="BB158" s="276">
        <v>1100</v>
      </c>
      <c r="BC158" s="276">
        <v>1460</v>
      </c>
      <c r="BD158" s="277">
        <v>1516.7</v>
      </c>
      <c r="BE158" s="273"/>
      <c r="BF158" s="273"/>
      <c r="BG158" s="273"/>
      <c r="BH158" s="273"/>
      <c r="BI158" s="273"/>
      <c r="BJ158" s="272"/>
      <c r="BK158" s="273"/>
      <c r="BL158" s="273"/>
      <c r="BM158" s="273"/>
      <c r="BN158" s="274"/>
      <c r="BO158" s="273"/>
      <c r="BP158" s="273"/>
      <c r="BQ158" s="273"/>
      <c r="BR158" s="273"/>
      <c r="BS158" s="273"/>
      <c r="BT158" s="275">
        <v>1872</v>
      </c>
      <c r="BU158" s="276">
        <v>1961</v>
      </c>
      <c r="BV158" s="276">
        <v>1210</v>
      </c>
      <c r="BW158" s="276">
        <v>2028</v>
      </c>
      <c r="BX158" s="277">
        <v>917.6</v>
      </c>
    </row>
    <row r="159" spans="1:76" x14ac:dyDescent="0.25">
      <c r="A159" s="272" t="s">
        <v>303</v>
      </c>
      <c r="B159" s="275">
        <v>30.45</v>
      </c>
      <c r="C159" s="276">
        <v>32.340000000000003</v>
      </c>
      <c r="D159" s="276">
        <v>29.8</v>
      </c>
      <c r="E159" s="276">
        <v>25.59</v>
      </c>
      <c r="F159" s="277">
        <v>20.22</v>
      </c>
      <c r="G159" s="273"/>
      <c r="H159" s="273"/>
      <c r="I159" s="273"/>
      <c r="J159" s="273"/>
      <c r="K159" s="273"/>
      <c r="L159" s="275">
        <v>122</v>
      </c>
      <c r="M159" s="276">
        <v>61.6</v>
      </c>
      <c r="N159" s="276">
        <v>139</v>
      </c>
      <c r="O159" s="276">
        <v>70</v>
      </c>
      <c r="P159" s="277">
        <v>75</v>
      </c>
      <c r="Q159" s="276">
        <v>37.5</v>
      </c>
      <c r="R159" s="276">
        <v>54.75</v>
      </c>
      <c r="S159" s="276">
        <v>48.2</v>
      </c>
      <c r="T159" s="276">
        <v>45.65</v>
      </c>
      <c r="U159" s="276">
        <v>20.3</v>
      </c>
      <c r="V159" s="275">
        <v>46</v>
      </c>
      <c r="W159" s="276">
        <v>51</v>
      </c>
      <c r="X159" s="276">
        <v>55</v>
      </c>
      <c r="Y159" s="276">
        <v>38.4</v>
      </c>
      <c r="Z159" s="277">
        <v>27.2</v>
      </c>
      <c r="AA159" s="273"/>
      <c r="AB159" s="273"/>
      <c r="AC159" s="273"/>
      <c r="AD159" s="273"/>
      <c r="AE159" s="273"/>
      <c r="AF159" s="294"/>
      <c r="AG159" s="295"/>
      <c r="AH159" s="295"/>
      <c r="AI159" s="295"/>
      <c r="AJ159" s="296"/>
      <c r="AK159" s="276"/>
      <c r="AL159" s="276"/>
      <c r="AM159" s="276"/>
      <c r="AN159" s="276"/>
      <c r="AO159" s="276"/>
      <c r="AP159" s="272"/>
      <c r="AQ159" s="273"/>
      <c r="AR159" s="273"/>
      <c r="AS159" s="273"/>
      <c r="AT159" s="274"/>
      <c r="AU159" s="276">
        <v>1360.19</v>
      </c>
      <c r="AV159" s="276">
        <v>1090.99</v>
      </c>
      <c r="AW159" s="276">
        <v>1788.45</v>
      </c>
      <c r="AX159" s="276">
        <v>1611.1</v>
      </c>
      <c r="AY159" s="276">
        <v>953.6</v>
      </c>
      <c r="AZ159" s="275">
        <v>1492</v>
      </c>
      <c r="BA159" s="276">
        <v>1406</v>
      </c>
      <c r="BB159" s="276">
        <v>1197</v>
      </c>
      <c r="BC159" s="276">
        <v>724.8</v>
      </c>
      <c r="BD159" s="277">
        <v>724.8</v>
      </c>
      <c r="BE159" s="276"/>
      <c r="BF159" s="276"/>
      <c r="BG159" s="276"/>
      <c r="BH159" s="276"/>
      <c r="BI159" s="276"/>
      <c r="BJ159" s="275"/>
      <c r="BK159" s="276"/>
      <c r="BL159" s="276"/>
      <c r="BM159" s="276"/>
      <c r="BN159" s="277"/>
      <c r="BO159" s="273"/>
      <c r="BP159" s="273"/>
      <c r="BQ159" s="273"/>
      <c r="BR159" s="273"/>
      <c r="BS159" s="273"/>
      <c r="BT159" s="272"/>
      <c r="BU159" s="273"/>
      <c r="BV159" s="273"/>
      <c r="BW159" s="273"/>
      <c r="BX159" s="274"/>
    </row>
    <row r="160" spans="1:76" x14ac:dyDescent="0.25">
      <c r="A160" s="272" t="s">
        <v>304</v>
      </c>
      <c r="B160" s="275">
        <v>42.34</v>
      </c>
      <c r="C160" s="276">
        <v>43.68</v>
      </c>
      <c r="D160" s="276">
        <v>38.229999999999997</v>
      </c>
      <c r="E160" s="276">
        <v>46.97</v>
      </c>
      <c r="F160" s="277">
        <v>39.97</v>
      </c>
      <c r="G160" s="273"/>
      <c r="H160" s="273"/>
      <c r="I160" s="273"/>
      <c r="J160" s="273"/>
      <c r="K160" s="273"/>
      <c r="L160" s="272"/>
      <c r="M160" s="273"/>
      <c r="N160" s="273"/>
      <c r="O160" s="273"/>
      <c r="P160" s="274"/>
      <c r="Q160" s="276">
        <v>46.21</v>
      </c>
      <c r="R160" s="276">
        <v>37.57</v>
      </c>
      <c r="S160" s="276">
        <v>38.340000000000003</v>
      </c>
      <c r="T160" s="276">
        <v>49.23</v>
      </c>
      <c r="U160" s="276">
        <v>38.72</v>
      </c>
      <c r="V160" s="275">
        <v>53</v>
      </c>
      <c r="W160" s="276">
        <v>53</v>
      </c>
      <c r="X160" s="276">
        <v>44</v>
      </c>
      <c r="Y160" s="276">
        <v>28</v>
      </c>
      <c r="Z160" s="277">
        <v>36</v>
      </c>
      <c r="AA160" s="273"/>
      <c r="AB160" s="273"/>
      <c r="AC160" s="273"/>
      <c r="AD160" s="273"/>
      <c r="AE160" s="273"/>
      <c r="AF160" s="294"/>
      <c r="AG160" s="295"/>
      <c r="AH160" s="295"/>
      <c r="AI160" s="295"/>
      <c r="AJ160" s="296"/>
      <c r="AK160" s="276">
        <v>1245.75</v>
      </c>
      <c r="AL160" s="276">
        <v>1400.02</v>
      </c>
      <c r="AM160" s="276">
        <v>1171</v>
      </c>
      <c r="AN160" s="276">
        <v>1342</v>
      </c>
      <c r="AO160" s="276">
        <v>1528.92</v>
      </c>
      <c r="AP160" s="272"/>
      <c r="AQ160" s="273"/>
      <c r="AR160" s="273"/>
      <c r="AS160" s="273"/>
      <c r="AT160" s="274"/>
      <c r="AU160" s="276">
        <v>1338.4</v>
      </c>
      <c r="AV160" s="276">
        <v>1445.04</v>
      </c>
      <c r="AW160" s="276">
        <v>957.18</v>
      </c>
      <c r="AX160" s="276">
        <v>1248</v>
      </c>
      <c r="AY160" s="276">
        <v>1418.89</v>
      </c>
      <c r="AZ160" s="275">
        <v>944.22</v>
      </c>
      <c r="BA160" s="276">
        <v>1347.89</v>
      </c>
      <c r="BB160" s="276">
        <v>686.4</v>
      </c>
      <c r="BC160" s="276">
        <v>1012.12</v>
      </c>
      <c r="BD160" s="277">
        <v>1063.73</v>
      </c>
      <c r="BE160" s="273"/>
      <c r="BF160" s="273"/>
      <c r="BG160" s="273"/>
      <c r="BH160" s="273"/>
      <c r="BI160" s="273"/>
      <c r="BJ160" s="275"/>
      <c r="BK160" s="276"/>
      <c r="BL160" s="276"/>
      <c r="BM160" s="276"/>
      <c r="BN160" s="277"/>
      <c r="BO160" s="276">
        <v>1920</v>
      </c>
      <c r="BP160" s="276">
        <v>1167</v>
      </c>
      <c r="BQ160" s="276">
        <v>1065</v>
      </c>
      <c r="BR160" s="276">
        <v>1850.82</v>
      </c>
      <c r="BS160" s="276">
        <v>1125.1300000000001</v>
      </c>
      <c r="BT160" s="275">
        <v>1872</v>
      </c>
      <c r="BU160" s="276">
        <v>1286</v>
      </c>
      <c r="BV160" s="276">
        <v>1210</v>
      </c>
      <c r="BW160" s="276">
        <v>2028</v>
      </c>
      <c r="BX160" s="277">
        <v>1122.8</v>
      </c>
    </row>
    <row r="161" spans="1:76" x14ac:dyDescent="0.25">
      <c r="A161" s="272" t="s">
        <v>305</v>
      </c>
      <c r="B161" s="275">
        <v>22.84</v>
      </c>
      <c r="C161" s="276">
        <v>39.06</v>
      </c>
      <c r="D161" s="276">
        <v>33.770000000000003</v>
      </c>
      <c r="E161" s="276">
        <v>32.33</v>
      </c>
      <c r="F161" s="277">
        <v>38.29</v>
      </c>
      <c r="G161" s="273"/>
      <c r="H161" s="273"/>
      <c r="I161" s="273"/>
      <c r="J161" s="273"/>
      <c r="K161" s="273"/>
      <c r="L161" s="275">
        <v>90</v>
      </c>
      <c r="M161" s="276">
        <v>150</v>
      </c>
      <c r="N161" s="276">
        <v>159</v>
      </c>
      <c r="O161" s="276">
        <v>119</v>
      </c>
      <c r="P161" s="277">
        <v>180</v>
      </c>
      <c r="Q161" s="276">
        <v>24.99</v>
      </c>
      <c r="R161" s="276">
        <v>44.3</v>
      </c>
      <c r="S161" s="276">
        <v>43.28</v>
      </c>
      <c r="T161" s="276">
        <v>25.51</v>
      </c>
      <c r="U161" s="276">
        <v>39.35</v>
      </c>
      <c r="V161" s="275">
        <v>51</v>
      </c>
      <c r="W161" s="276">
        <v>72</v>
      </c>
      <c r="X161" s="276">
        <v>54</v>
      </c>
      <c r="Y161" s="276">
        <v>60</v>
      </c>
      <c r="Z161" s="277">
        <v>38</v>
      </c>
      <c r="AA161" s="276">
        <v>16</v>
      </c>
      <c r="AB161" s="276">
        <v>15</v>
      </c>
      <c r="AC161" s="276">
        <v>15</v>
      </c>
      <c r="AD161" s="276">
        <v>25</v>
      </c>
      <c r="AE161" s="276">
        <v>19</v>
      </c>
      <c r="AF161" s="294"/>
      <c r="AG161" s="295"/>
      <c r="AH161" s="295"/>
      <c r="AI161" s="295"/>
      <c r="AJ161" s="296"/>
      <c r="AK161" s="276">
        <v>1136.8</v>
      </c>
      <c r="AL161" s="276">
        <v>1361</v>
      </c>
      <c r="AM161" s="276">
        <v>1216</v>
      </c>
      <c r="AN161" s="276">
        <v>1878</v>
      </c>
      <c r="AO161" s="276">
        <v>807</v>
      </c>
      <c r="AP161" s="272"/>
      <c r="AQ161" s="273"/>
      <c r="AR161" s="273"/>
      <c r="AS161" s="273"/>
      <c r="AT161" s="274"/>
      <c r="AU161" s="276">
        <v>1618.4</v>
      </c>
      <c r="AV161" s="276">
        <v>1364</v>
      </c>
      <c r="AW161" s="276">
        <v>1338</v>
      </c>
      <c r="AX161" s="276">
        <v>1052.04</v>
      </c>
      <c r="AY161" s="276">
        <v>1075</v>
      </c>
      <c r="AZ161" s="275">
        <v>961</v>
      </c>
      <c r="BA161" s="276">
        <v>926</v>
      </c>
      <c r="BB161" s="276">
        <v>814</v>
      </c>
      <c r="BC161" s="276">
        <v>1452.6</v>
      </c>
      <c r="BD161" s="277">
        <v>598</v>
      </c>
      <c r="BE161" s="276"/>
      <c r="BF161" s="276"/>
      <c r="BG161" s="276"/>
      <c r="BH161" s="276"/>
      <c r="BI161" s="276"/>
      <c r="BJ161" s="275"/>
      <c r="BK161" s="276"/>
      <c r="BL161" s="276"/>
      <c r="BM161" s="276"/>
      <c r="BN161" s="277"/>
      <c r="BO161" s="273"/>
      <c r="BP161" s="273"/>
      <c r="BQ161" s="273"/>
      <c r="BR161" s="273"/>
      <c r="BS161" s="273"/>
      <c r="BT161" s="272"/>
      <c r="BU161" s="273"/>
      <c r="BV161" s="273"/>
      <c r="BW161" s="273"/>
      <c r="BX161" s="274"/>
    </row>
    <row r="162" spans="1:76" x14ac:dyDescent="0.25">
      <c r="A162" s="272" t="s">
        <v>306</v>
      </c>
      <c r="B162" s="275">
        <v>90</v>
      </c>
      <c r="C162" s="276">
        <v>85</v>
      </c>
      <c r="D162" s="276">
        <v>54</v>
      </c>
      <c r="E162" s="276">
        <v>61</v>
      </c>
      <c r="F162" s="277">
        <v>71</v>
      </c>
      <c r="G162" s="273"/>
      <c r="H162" s="273"/>
      <c r="I162" s="273"/>
      <c r="J162" s="273"/>
      <c r="K162" s="273"/>
      <c r="L162" s="272"/>
      <c r="M162" s="273"/>
      <c r="N162" s="273"/>
      <c r="O162" s="273"/>
      <c r="P162" s="274"/>
      <c r="Q162" s="273"/>
      <c r="R162" s="273"/>
      <c r="S162" s="273"/>
      <c r="T162" s="273"/>
      <c r="U162" s="273"/>
      <c r="V162" s="272"/>
      <c r="W162" s="273"/>
      <c r="X162" s="273"/>
      <c r="Y162" s="273"/>
      <c r="Z162" s="274"/>
      <c r="AA162" s="273"/>
      <c r="AB162" s="273"/>
      <c r="AC162" s="273"/>
      <c r="AD162" s="273"/>
      <c r="AE162" s="273"/>
      <c r="AF162" s="294"/>
      <c r="AG162" s="295"/>
      <c r="AH162" s="295"/>
      <c r="AI162" s="295"/>
      <c r="AJ162" s="296"/>
      <c r="AK162" s="273"/>
      <c r="AL162" s="273"/>
      <c r="AM162" s="273"/>
      <c r="AN162" s="273"/>
      <c r="AO162" s="273"/>
      <c r="AP162" s="272"/>
      <c r="AQ162" s="273"/>
      <c r="AR162" s="273"/>
      <c r="AS162" s="273"/>
      <c r="AT162" s="274"/>
      <c r="AU162" s="273"/>
      <c r="AV162" s="273"/>
      <c r="AW162" s="273"/>
      <c r="AX162" s="273"/>
      <c r="AY162" s="273"/>
      <c r="AZ162" s="272"/>
      <c r="BA162" s="273"/>
      <c r="BB162" s="273"/>
      <c r="BC162" s="273"/>
      <c r="BD162" s="274"/>
      <c r="BE162" s="276"/>
      <c r="BF162" s="276"/>
      <c r="BG162" s="276"/>
      <c r="BH162" s="276"/>
      <c r="BI162" s="276"/>
      <c r="BJ162" s="275"/>
      <c r="BK162" s="276"/>
      <c r="BL162" s="276"/>
      <c r="BM162" s="276"/>
      <c r="BN162" s="277"/>
      <c r="BO162" s="273"/>
      <c r="BP162" s="273"/>
      <c r="BQ162" s="273"/>
      <c r="BR162" s="273"/>
      <c r="BS162" s="273"/>
      <c r="BT162" s="272"/>
      <c r="BU162" s="273"/>
      <c r="BV162" s="273"/>
      <c r="BW162" s="273"/>
      <c r="BX162" s="274"/>
    </row>
    <row r="163" spans="1:76" x14ac:dyDescent="0.25">
      <c r="A163" s="272" t="s">
        <v>307</v>
      </c>
      <c r="B163" s="275">
        <v>48.36</v>
      </c>
      <c r="C163" s="276">
        <v>36.270000000000003</v>
      </c>
      <c r="D163" s="276">
        <v>22.36</v>
      </c>
      <c r="E163" s="276">
        <v>43.03</v>
      </c>
      <c r="F163" s="277">
        <v>32.840000000000003</v>
      </c>
      <c r="G163" s="273"/>
      <c r="H163" s="273"/>
      <c r="I163" s="273"/>
      <c r="J163" s="273"/>
      <c r="K163" s="273"/>
      <c r="L163" s="275">
        <v>114</v>
      </c>
      <c r="M163" s="276">
        <v>86</v>
      </c>
      <c r="N163" s="276">
        <v>78.400000000000006</v>
      </c>
      <c r="O163" s="276">
        <v>81</v>
      </c>
      <c r="P163" s="277">
        <v>78.400000000000006</v>
      </c>
      <c r="Q163" s="276">
        <v>56.22</v>
      </c>
      <c r="R163" s="276">
        <v>40.29</v>
      </c>
      <c r="S163" s="276">
        <v>27.56</v>
      </c>
      <c r="T163" s="276">
        <v>50.05</v>
      </c>
      <c r="U163" s="276">
        <v>24.58</v>
      </c>
      <c r="V163" s="275">
        <v>60</v>
      </c>
      <c r="W163" s="276">
        <v>53</v>
      </c>
      <c r="X163" s="276">
        <v>39</v>
      </c>
      <c r="Y163" s="276">
        <v>56.5</v>
      </c>
      <c r="Z163" s="277">
        <v>37.83</v>
      </c>
      <c r="AA163" s="273"/>
      <c r="AB163" s="273"/>
      <c r="AC163" s="273"/>
      <c r="AD163" s="273"/>
      <c r="AE163" s="273"/>
      <c r="AF163" s="275"/>
      <c r="AG163" s="276"/>
      <c r="AH163" s="276"/>
      <c r="AI163" s="276"/>
      <c r="AJ163" s="277"/>
      <c r="AK163" s="276">
        <v>1597</v>
      </c>
      <c r="AL163" s="276">
        <v>1524</v>
      </c>
      <c r="AM163" s="276">
        <v>1239</v>
      </c>
      <c r="AN163" s="276">
        <v>1803</v>
      </c>
      <c r="AO163" s="276">
        <v>685.6</v>
      </c>
      <c r="AP163" s="272"/>
      <c r="AQ163" s="273"/>
      <c r="AR163" s="273"/>
      <c r="AS163" s="273"/>
      <c r="AT163" s="274"/>
      <c r="AU163" s="276">
        <v>1791.63</v>
      </c>
      <c r="AV163" s="276">
        <v>1394.93</v>
      </c>
      <c r="AW163" s="276">
        <v>876.8</v>
      </c>
      <c r="AX163" s="276">
        <v>1808.73</v>
      </c>
      <c r="AY163" s="276">
        <v>1257.72</v>
      </c>
      <c r="AZ163" s="275">
        <v>1128</v>
      </c>
      <c r="BA163" s="276">
        <v>1082</v>
      </c>
      <c r="BB163" s="276">
        <v>653.6</v>
      </c>
      <c r="BC163" s="276">
        <v>1456.28</v>
      </c>
      <c r="BD163" s="277">
        <v>803.2</v>
      </c>
      <c r="BE163" s="276">
        <v>1275</v>
      </c>
      <c r="BF163" s="276">
        <v>853.26</v>
      </c>
      <c r="BG163" s="276">
        <v>1019</v>
      </c>
      <c r="BH163" s="276">
        <v>752</v>
      </c>
      <c r="BI163" s="276">
        <v>715.2</v>
      </c>
      <c r="BJ163" s="275">
        <v>672</v>
      </c>
      <c r="BK163" s="276">
        <v>761.22</v>
      </c>
      <c r="BL163" s="276">
        <v>406.4</v>
      </c>
      <c r="BM163" s="276">
        <v>1018.4</v>
      </c>
      <c r="BN163" s="277">
        <v>434</v>
      </c>
      <c r="BO163" s="276">
        <v>1920</v>
      </c>
      <c r="BP163" s="276">
        <v>1357</v>
      </c>
      <c r="BQ163" s="276">
        <v>1206</v>
      </c>
      <c r="BR163" s="276">
        <v>1849</v>
      </c>
      <c r="BS163" s="276">
        <v>1003.7</v>
      </c>
      <c r="BT163" s="275">
        <v>1872</v>
      </c>
      <c r="BU163" s="276">
        <v>1286</v>
      </c>
      <c r="BV163" s="276">
        <v>1196</v>
      </c>
      <c r="BW163" s="276">
        <v>2329.6999999999998</v>
      </c>
      <c r="BX163" s="277">
        <v>1118.0999999999999</v>
      </c>
    </row>
    <row r="164" spans="1:76" x14ac:dyDescent="0.25">
      <c r="A164" s="272" t="s">
        <v>308</v>
      </c>
      <c r="B164" s="275"/>
      <c r="C164" s="276"/>
      <c r="D164" s="276"/>
      <c r="E164" s="276"/>
      <c r="F164" s="277"/>
      <c r="G164" s="273"/>
      <c r="H164" s="273"/>
      <c r="I164" s="273"/>
      <c r="J164" s="273"/>
      <c r="K164" s="273"/>
      <c r="L164" s="275"/>
      <c r="M164" s="276"/>
      <c r="N164" s="276"/>
      <c r="O164" s="276"/>
      <c r="P164" s="277"/>
      <c r="Q164" s="276">
        <v>61</v>
      </c>
      <c r="R164" s="276">
        <v>72</v>
      </c>
      <c r="S164" s="276">
        <v>85</v>
      </c>
      <c r="T164" s="276">
        <v>87</v>
      </c>
      <c r="U164" s="276">
        <v>108</v>
      </c>
      <c r="V164" s="275">
        <v>62</v>
      </c>
      <c r="W164" s="276">
        <v>89</v>
      </c>
      <c r="X164" s="276">
        <v>56</v>
      </c>
      <c r="Y164" s="276">
        <v>73</v>
      </c>
      <c r="Z164" s="277">
        <v>78</v>
      </c>
      <c r="AA164" s="273"/>
      <c r="AB164" s="273"/>
      <c r="AC164" s="273"/>
      <c r="AD164" s="273"/>
      <c r="AE164" s="273"/>
      <c r="AF164" s="275"/>
      <c r="AG164" s="276"/>
      <c r="AH164" s="276"/>
      <c r="AI164" s="276"/>
      <c r="AJ164" s="277"/>
      <c r="AK164" s="273"/>
      <c r="AL164" s="273"/>
      <c r="AM164" s="273"/>
      <c r="AN164" s="273"/>
      <c r="AO164" s="273"/>
      <c r="AP164" s="272"/>
      <c r="AQ164" s="273"/>
      <c r="AR164" s="273"/>
      <c r="AS164" s="273"/>
      <c r="AT164" s="274"/>
      <c r="AU164" s="273"/>
      <c r="AV164" s="273"/>
      <c r="AW164" s="273"/>
      <c r="AX164" s="273"/>
      <c r="AY164" s="273"/>
      <c r="AZ164" s="272"/>
      <c r="BA164" s="273"/>
      <c r="BB164" s="273"/>
      <c r="BC164" s="273"/>
      <c r="BD164" s="274"/>
      <c r="BE164" s="273"/>
      <c r="BF164" s="273"/>
      <c r="BG164" s="273"/>
      <c r="BH164" s="273"/>
      <c r="BI164" s="273"/>
      <c r="BJ164" s="272"/>
      <c r="BK164" s="273"/>
      <c r="BL164" s="273"/>
      <c r="BM164" s="273"/>
      <c r="BN164" s="274"/>
      <c r="BO164" s="273"/>
      <c r="BP164" s="273"/>
      <c r="BQ164" s="273"/>
      <c r="BR164" s="273"/>
      <c r="BS164" s="273"/>
      <c r="BT164" s="272"/>
      <c r="BU164" s="273"/>
      <c r="BV164" s="273"/>
      <c r="BW164" s="273"/>
      <c r="BX164" s="274"/>
    </row>
    <row r="165" spans="1:76" x14ac:dyDescent="0.25">
      <c r="A165" s="272" t="s">
        <v>309</v>
      </c>
      <c r="B165" s="275">
        <v>42.43</v>
      </c>
      <c r="C165" s="276">
        <v>39.85</v>
      </c>
      <c r="D165" s="276">
        <v>51.44</v>
      </c>
      <c r="E165" s="276">
        <v>41</v>
      </c>
      <c r="F165" s="277">
        <v>34.75</v>
      </c>
      <c r="G165" s="273"/>
      <c r="H165" s="273"/>
      <c r="I165" s="273"/>
      <c r="J165" s="273"/>
      <c r="K165" s="273"/>
      <c r="L165" s="272"/>
      <c r="M165" s="273"/>
      <c r="N165" s="273"/>
      <c r="O165" s="273"/>
      <c r="P165" s="274"/>
      <c r="Q165" s="276">
        <v>38.54</v>
      </c>
      <c r="R165" s="276">
        <v>41.84</v>
      </c>
      <c r="S165" s="276">
        <v>45.55</v>
      </c>
      <c r="T165" s="276">
        <v>31.23</v>
      </c>
      <c r="U165" s="276">
        <v>26.61</v>
      </c>
      <c r="V165" s="275">
        <v>43.39</v>
      </c>
      <c r="W165" s="276">
        <v>48.5</v>
      </c>
      <c r="X165" s="276">
        <v>49.58</v>
      </c>
      <c r="Y165" s="276">
        <v>32.79</v>
      </c>
      <c r="Z165" s="277">
        <v>30.82</v>
      </c>
      <c r="AA165" s="273"/>
      <c r="AB165" s="273"/>
      <c r="AC165" s="273"/>
      <c r="AD165" s="273"/>
      <c r="AE165" s="273"/>
      <c r="AF165" s="275"/>
      <c r="AG165" s="276"/>
      <c r="AH165" s="276"/>
      <c r="AI165" s="276"/>
      <c r="AJ165" s="277"/>
      <c r="AK165" s="273"/>
      <c r="AL165" s="273"/>
      <c r="AM165" s="273"/>
      <c r="AN165" s="273"/>
      <c r="AO165" s="273"/>
      <c r="AP165" s="272"/>
      <c r="AQ165" s="273"/>
      <c r="AR165" s="273"/>
      <c r="AS165" s="273"/>
      <c r="AT165" s="274"/>
      <c r="AU165" s="276">
        <v>1328.68</v>
      </c>
      <c r="AV165" s="276">
        <v>1205.8900000000001</v>
      </c>
      <c r="AW165" s="276">
        <v>1021.76</v>
      </c>
      <c r="AX165" s="276">
        <v>1257.27</v>
      </c>
      <c r="AY165" s="276">
        <v>904</v>
      </c>
      <c r="AZ165" s="275">
        <v>826</v>
      </c>
      <c r="BA165" s="276">
        <v>770</v>
      </c>
      <c r="BB165" s="276">
        <v>771</v>
      </c>
      <c r="BC165" s="276">
        <v>704.3</v>
      </c>
      <c r="BD165" s="277">
        <v>675.2</v>
      </c>
      <c r="BE165" s="276"/>
      <c r="BF165" s="276"/>
      <c r="BG165" s="276"/>
      <c r="BH165" s="276"/>
      <c r="BI165" s="276"/>
      <c r="BJ165" s="272"/>
      <c r="BK165" s="273"/>
      <c r="BL165" s="273"/>
      <c r="BM165" s="273"/>
      <c r="BN165" s="274"/>
      <c r="BO165" s="273"/>
      <c r="BP165" s="273"/>
      <c r="BQ165" s="273"/>
      <c r="BR165" s="273"/>
      <c r="BS165" s="273"/>
      <c r="BT165" s="272"/>
      <c r="BU165" s="273"/>
      <c r="BV165" s="273"/>
      <c r="BW165" s="273"/>
      <c r="BX165" s="274"/>
    </row>
    <row r="166" spans="1:76" x14ac:dyDescent="0.25">
      <c r="A166" s="272" t="s">
        <v>310</v>
      </c>
      <c r="B166" s="275">
        <v>29.2</v>
      </c>
      <c r="C166" s="276">
        <v>34.33</v>
      </c>
      <c r="D166" s="276">
        <v>22.4</v>
      </c>
      <c r="E166" s="276">
        <v>49.49</v>
      </c>
      <c r="F166" s="277">
        <v>52.4</v>
      </c>
      <c r="G166" s="276">
        <v>30</v>
      </c>
      <c r="H166" s="276">
        <v>35</v>
      </c>
      <c r="I166" s="276">
        <v>56</v>
      </c>
      <c r="J166" s="276">
        <v>36</v>
      </c>
      <c r="K166" s="276">
        <v>53</v>
      </c>
      <c r="L166" s="275">
        <v>99</v>
      </c>
      <c r="M166" s="276">
        <v>118</v>
      </c>
      <c r="N166" s="276">
        <v>154</v>
      </c>
      <c r="O166" s="276">
        <v>132.9</v>
      </c>
      <c r="P166" s="277">
        <v>111</v>
      </c>
      <c r="Q166" s="276">
        <v>63.98</v>
      </c>
      <c r="R166" s="276">
        <v>60.65</v>
      </c>
      <c r="S166" s="276">
        <v>70.12</v>
      </c>
      <c r="T166" s="276">
        <v>86.59</v>
      </c>
      <c r="U166" s="276">
        <v>64.06</v>
      </c>
      <c r="V166" s="275">
        <v>60</v>
      </c>
      <c r="W166" s="276">
        <v>112.7</v>
      </c>
      <c r="X166" s="276">
        <v>60</v>
      </c>
      <c r="Y166" s="276">
        <v>92.5</v>
      </c>
      <c r="Z166" s="277">
        <v>90</v>
      </c>
      <c r="AA166" s="273"/>
      <c r="AB166" s="273"/>
      <c r="AC166" s="273"/>
      <c r="AD166" s="273"/>
      <c r="AE166" s="273"/>
      <c r="AF166" s="275"/>
      <c r="AG166" s="276"/>
      <c r="AH166" s="276"/>
      <c r="AI166" s="276"/>
      <c r="AJ166" s="277"/>
      <c r="AK166" s="276"/>
      <c r="AL166" s="276"/>
      <c r="AM166" s="276"/>
      <c r="AN166" s="276"/>
      <c r="AO166" s="276"/>
      <c r="AP166" s="272"/>
      <c r="AQ166" s="273"/>
      <c r="AR166" s="273"/>
      <c r="AS166" s="273"/>
      <c r="AT166" s="274"/>
      <c r="AU166" s="273"/>
      <c r="AV166" s="273"/>
      <c r="AW166" s="273"/>
      <c r="AX166" s="273"/>
      <c r="AY166" s="273"/>
      <c r="AZ166" s="272"/>
      <c r="BA166" s="273"/>
      <c r="BB166" s="273"/>
      <c r="BC166" s="273"/>
      <c r="BD166" s="274"/>
      <c r="BE166" s="273"/>
      <c r="BF166" s="273"/>
      <c r="BG166" s="273"/>
      <c r="BH166" s="273"/>
      <c r="BI166" s="273"/>
      <c r="BJ166" s="272"/>
      <c r="BK166" s="273"/>
      <c r="BL166" s="273"/>
      <c r="BM166" s="273"/>
      <c r="BN166" s="274"/>
      <c r="BO166" s="273"/>
      <c r="BP166" s="273"/>
      <c r="BQ166" s="273"/>
      <c r="BR166" s="273"/>
      <c r="BS166" s="273"/>
      <c r="BT166" s="272"/>
      <c r="BU166" s="273"/>
      <c r="BV166" s="273"/>
      <c r="BW166" s="273"/>
      <c r="BX166" s="274"/>
    </row>
    <row r="167" spans="1:76" x14ac:dyDescent="0.25">
      <c r="A167" s="272" t="s">
        <v>311</v>
      </c>
      <c r="B167" s="275"/>
      <c r="C167" s="276"/>
      <c r="D167" s="276"/>
      <c r="E167" s="276"/>
      <c r="F167" s="277"/>
      <c r="G167" s="276"/>
      <c r="H167" s="276"/>
      <c r="I167" s="276"/>
      <c r="J167" s="276"/>
      <c r="K167" s="276"/>
      <c r="L167" s="275"/>
      <c r="M167" s="276"/>
      <c r="N167" s="276"/>
      <c r="O167" s="276"/>
      <c r="P167" s="277"/>
      <c r="Q167" s="276">
        <v>32.630000000000003</v>
      </c>
      <c r="R167" s="276">
        <v>36.5</v>
      </c>
      <c r="S167" s="276">
        <v>33.090000000000003</v>
      </c>
      <c r="T167" s="276">
        <v>22.21</v>
      </c>
      <c r="U167" s="276">
        <v>36.81</v>
      </c>
      <c r="V167" s="275">
        <v>61</v>
      </c>
      <c r="W167" s="276">
        <v>72</v>
      </c>
      <c r="X167" s="276">
        <v>54</v>
      </c>
      <c r="Y167" s="276">
        <v>60</v>
      </c>
      <c r="Z167" s="277">
        <v>50.4</v>
      </c>
      <c r="AA167" s="273"/>
      <c r="AB167" s="273"/>
      <c r="AC167" s="273"/>
      <c r="AD167" s="273"/>
      <c r="AE167" s="273"/>
      <c r="AF167" s="275"/>
      <c r="AG167" s="276"/>
      <c r="AH167" s="276"/>
      <c r="AI167" s="276"/>
      <c r="AJ167" s="277"/>
      <c r="AK167" s="273"/>
      <c r="AL167" s="273"/>
      <c r="AM167" s="273"/>
      <c r="AN167" s="273"/>
      <c r="AO167" s="273"/>
      <c r="AP167" s="272"/>
      <c r="AQ167" s="273"/>
      <c r="AR167" s="273"/>
      <c r="AS167" s="273"/>
      <c r="AT167" s="274"/>
      <c r="AU167" s="273"/>
      <c r="AV167" s="273"/>
      <c r="AW167" s="273"/>
      <c r="AX167" s="273"/>
      <c r="AY167" s="273"/>
      <c r="AZ167" s="272"/>
      <c r="BA167" s="273"/>
      <c r="BB167" s="273"/>
      <c r="BC167" s="273"/>
      <c r="BD167" s="274"/>
      <c r="BE167" s="273"/>
      <c r="BF167" s="273"/>
      <c r="BG167" s="273"/>
      <c r="BH167" s="273"/>
      <c r="BI167" s="273"/>
      <c r="BJ167" s="272"/>
      <c r="BK167" s="273"/>
      <c r="BL167" s="273"/>
      <c r="BM167" s="273"/>
      <c r="BN167" s="274"/>
      <c r="BO167" s="273"/>
      <c r="BP167" s="273"/>
      <c r="BQ167" s="273"/>
      <c r="BR167" s="273"/>
      <c r="BS167" s="273"/>
      <c r="BT167" s="272"/>
      <c r="BU167" s="273"/>
      <c r="BV167" s="273"/>
      <c r="BW167" s="273"/>
      <c r="BX167" s="274"/>
    </row>
    <row r="168" spans="1:76" x14ac:dyDescent="0.25">
      <c r="A168" s="272" t="s">
        <v>312</v>
      </c>
      <c r="B168" s="275">
        <v>43.09</v>
      </c>
      <c r="C168" s="276">
        <v>37.299999999999997</v>
      </c>
      <c r="D168" s="276">
        <v>25.67</v>
      </c>
      <c r="E168" s="276">
        <v>44.74</v>
      </c>
      <c r="F168" s="277">
        <v>36.21</v>
      </c>
      <c r="G168" s="273"/>
      <c r="H168" s="273"/>
      <c r="I168" s="273"/>
      <c r="J168" s="273"/>
      <c r="K168" s="273"/>
      <c r="L168" s="275">
        <v>114</v>
      </c>
      <c r="M168" s="276">
        <v>86</v>
      </c>
      <c r="N168" s="276">
        <v>78</v>
      </c>
      <c r="O168" s="276">
        <v>78</v>
      </c>
      <c r="P168" s="277">
        <v>93</v>
      </c>
      <c r="Q168" s="276">
        <v>54.9</v>
      </c>
      <c r="R168" s="276">
        <v>46.76</v>
      </c>
      <c r="S168" s="276">
        <v>31.28</v>
      </c>
      <c r="T168" s="276">
        <v>58.08</v>
      </c>
      <c r="U168" s="276">
        <v>32.44</v>
      </c>
      <c r="V168" s="275">
        <v>53</v>
      </c>
      <c r="W168" s="276">
        <v>53</v>
      </c>
      <c r="X168" s="276">
        <v>42</v>
      </c>
      <c r="Y168" s="276">
        <v>39</v>
      </c>
      <c r="Z168" s="277">
        <v>26.4</v>
      </c>
      <c r="AA168" s="273"/>
      <c r="AB168" s="273"/>
      <c r="AC168" s="273"/>
      <c r="AD168" s="273"/>
      <c r="AE168" s="273"/>
      <c r="AF168" s="275"/>
      <c r="AG168" s="276"/>
      <c r="AH168" s="276"/>
      <c r="AI168" s="276"/>
      <c r="AJ168" s="277"/>
      <c r="AK168" s="276">
        <v>1597</v>
      </c>
      <c r="AL168" s="276">
        <v>1524</v>
      </c>
      <c r="AM168" s="276">
        <v>1205</v>
      </c>
      <c r="AN168" s="276">
        <v>1435</v>
      </c>
      <c r="AO168" s="276">
        <v>716.84</v>
      </c>
      <c r="AP168" s="272"/>
      <c r="AQ168" s="273"/>
      <c r="AR168" s="273"/>
      <c r="AS168" s="273"/>
      <c r="AT168" s="274"/>
      <c r="AU168" s="276">
        <v>1649.49</v>
      </c>
      <c r="AV168" s="276">
        <v>1199.73</v>
      </c>
      <c r="AW168" s="276">
        <v>937.6</v>
      </c>
      <c r="AX168" s="276">
        <v>1956.68</v>
      </c>
      <c r="AY168" s="276">
        <v>1064.42</v>
      </c>
      <c r="AZ168" s="275">
        <v>1201.81</v>
      </c>
      <c r="BA168" s="276">
        <v>840.94</v>
      </c>
      <c r="BB168" s="276">
        <v>714.4</v>
      </c>
      <c r="BC168" s="276">
        <v>1608.47</v>
      </c>
      <c r="BD168" s="277">
        <v>972.2</v>
      </c>
      <c r="BE168" s="276">
        <v>1275</v>
      </c>
      <c r="BF168" s="276">
        <v>833</v>
      </c>
      <c r="BG168" s="276">
        <v>803</v>
      </c>
      <c r="BH168" s="276">
        <v>906</v>
      </c>
      <c r="BI168" s="276">
        <v>699</v>
      </c>
      <c r="BJ168" s="275">
        <v>672</v>
      </c>
      <c r="BK168" s="276">
        <v>592</v>
      </c>
      <c r="BL168" s="276">
        <v>396</v>
      </c>
      <c r="BM168" s="276">
        <v>869.04</v>
      </c>
      <c r="BN168" s="277">
        <v>403.57</v>
      </c>
      <c r="BO168" s="276">
        <v>1920</v>
      </c>
      <c r="BP168" s="276">
        <v>1167</v>
      </c>
      <c r="BQ168" s="276">
        <v>1206</v>
      </c>
      <c r="BR168" s="276">
        <v>1083.76</v>
      </c>
      <c r="BS168" s="276">
        <v>1061.22</v>
      </c>
      <c r="BT168" s="272"/>
      <c r="BU168" s="273"/>
      <c r="BV168" s="273"/>
      <c r="BW168" s="273"/>
      <c r="BX168" s="274"/>
    </row>
    <row r="169" spans="1:76" x14ac:dyDescent="0.25">
      <c r="A169" s="272" t="s">
        <v>313</v>
      </c>
      <c r="B169" s="275">
        <v>28.76</v>
      </c>
      <c r="C169" s="276">
        <v>48.05</v>
      </c>
      <c r="D169" s="276">
        <v>53.1</v>
      </c>
      <c r="E169" s="276">
        <v>45.93</v>
      </c>
      <c r="F169" s="277">
        <v>45.56</v>
      </c>
      <c r="G169" s="273"/>
      <c r="H169" s="273"/>
      <c r="I169" s="273"/>
      <c r="J169" s="273"/>
      <c r="K169" s="273"/>
      <c r="L169" s="272"/>
      <c r="M169" s="273"/>
      <c r="N169" s="273"/>
      <c r="O169" s="273"/>
      <c r="P169" s="274"/>
      <c r="Q169" s="276">
        <v>78.12</v>
      </c>
      <c r="R169" s="276">
        <v>92.02</v>
      </c>
      <c r="S169" s="276">
        <v>87.32</v>
      </c>
      <c r="T169" s="276">
        <v>106.69</v>
      </c>
      <c r="U169" s="276">
        <v>84.33</v>
      </c>
      <c r="V169" s="275">
        <v>60</v>
      </c>
      <c r="W169" s="276">
        <v>89</v>
      </c>
      <c r="X169" s="276">
        <v>60</v>
      </c>
      <c r="Y169" s="276">
        <v>73</v>
      </c>
      <c r="Z169" s="277">
        <v>78</v>
      </c>
      <c r="AA169" s="273"/>
      <c r="AB169" s="273"/>
      <c r="AC169" s="273"/>
      <c r="AD169" s="273"/>
      <c r="AE169" s="273"/>
      <c r="AF169" s="275"/>
      <c r="AG169" s="276"/>
      <c r="AH169" s="276"/>
      <c r="AI169" s="276"/>
      <c r="AJ169" s="277"/>
      <c r="AK169" s="276"/>
      <c r="AL169" s="276"/>
      <c r="AM169" s="276"/>
      <c r="AN169" s="276"/>
      <c r="AO169" s="276"/>
      <c r="AP169" s="272"/>
      <c r="AQ169" s="273"/>
      <c r="AR169" s="273"/>
      <c r="AS169" s="273"/>
      <c r="AT169" s="274"/>
      <c r="AU169" s="276">
        <v>1397</v>
      </c>
      <c r="AV169" s="276">
        <v>1955</v>
      </c>
      <c r="AW169" s="276">
        <v>1634.4</v>
      </c>
      <c r="AX169" s="276">
        <v>2216</v>
      </c>
      <c r="AY169" s="276">
        <v>1533.6</v>
      </c>
      <c r="AZ169" s="272"/>
      <c r="BA169" s="273"/>
      <c r="BB169" s="273"/>
      <c r="BC169" s="273"/>
      <c r="BD169" s="274"/>
      <c r="BE169" s="276"/>
      <c r="BF169" s="276"/>
      <c r="BG169" s="276"/>
      <c r="BH169" s="276"/>
      <c r="BI169" s="276"/>
      <c r="BJ169" s="272"/>
      <c r="BK169" s="273"/>
      <c r="BL169" s="273"/>
      <c r="BM169" s="273"/>
      <c r="BN169" s="274"/>
      <c r="BO169" s="273"/>
      <c r="BP169" s="273"/>
      <c r="BQ169" s="273"/>
      <c r="BR169" s="273"/>
      <c r="BS169" s="273"/>
      <c r="BT169" s="272"/>
      <c r="BU169" s="273"/>
      <c r="BV169" s="273"/>
      <c r="BW169" s="273"/>
      <c r="BX169" s="274"/>
    </row>
    <row r="170" spans="1:76" x14ac:dyDescent="0.25">
      <c r="A170" s="272" t="s">
        <v>314</v>
      </c>
      <c r="B170" s="275">
        <v>30.72</v>
      </c>
      <c r="C170" s="276">
        <v>37.19</v>
      </c>
      <c r="D170" s="276">
        <v>34.93</v>
      </c>
      <c r="E170" s="276">
        <v>37.75</v>
      </c>
      <c r="F170" s="277">
        <v>20.36</v>
      </c>
      <c r="G170" s="276">
        <v>30</v>
      </c>
      <c r="H170" s="276">
        <v>29</v>
      </c>
      <c r="I170" s="276">
        <v>28.8</v>
      </c>
      <c r="J170" s="276">
        <v>39</v>
      </c>
      <c r="K170" s="276">
        <v>32</v>
      </c>
      <c r="L170" s="275">
        <v>132.94</v>
      </c>
      <c r="M170" s="276">
        <v>92</v>
      </c>
      <c r="N170" s="276">
        <v>144</v>
      </c>
      <c r="O170" s="276">
        <v>122</v>
      </c>
      <c r="P170" s="277">
        <v>93</v>
      </c>
      <c r="Q170" s="276">
        <v>44.38</v>
      </c>
      <c r="R170" s="276">
        <v>47.95</v>
      </c>
      <c r="S170" s="276">
        <v>50.91</v>
      </c>
      <c r="T170" s="276">
        <v>48.59</v>
      </c>
      <c r="U170" s="276">
        <v>22.86</v>
      </c>
      <c r="V170" s="275">
        <v>23.18</v>
      </c>
      <c r="W170" s="276">
        <v>51</v>
      </c>
      <c r="X170" s="276">
        <v>40</v>
      </c>
      <c r="Y170" s="276">
        <v>22</v>
      </c>
      <c r="Z170" s="277">
        <v>20</v>
      </c>
      <c r="AA170" s="273"/>
      <c r="AB170" s="273"/>
      <c r="AC170" s="273"/>
      <c r="AD170" s="273"/>
      <c r="AE170" s="273"/>
      <c r="AF170" s="275"/>
      <c r="AG170" s="276"/>
      <c r="AH170" s="276"/>
      <c r="AI170" s="276"/>
      <c r="AJ170" s="277"/>
      <c r="AK170" s="273"/>
      <c r="AL170" s="273"/>
      <c r="AM170" s="273"/>
      <c r="AN170" s="273"/>
      <c r="AO170" s="273"/>
      <c r="AP170" s="272"/>
      <c r="AQ170" s="273"/>
      <c r="AR170" s="273"/>
      <c r="AS170" s="273"/>
      <c r="AT170" s="274"/>
      <c r="AU170" s="276">
        <v>1695.52</v>
      </c>
      <c r="AV170" s="276">
        <v>1833.92</v>
      </c>
      <c r="AW170" s="276">
        <v>1600.25</v>
      </c>
      <c r="AX170" s="276">
        <v>1773.22</v>
      </c>
      <c r="AY170" s="276">
        <v>1110.4000000000001</v>
      </c>
      <c r="AZ170" s="275">
        <v>1435.97</v>
      </c>
      <c r="BA170" s="276">
        <v>1182.67</v>
      </c>
      <c r="BB170" s="276">
        <v>1703.31</v>
      </c>
      <c r="BC170" s="276">
        <v>1844.45</v>
      </c>
      <c r="BD170" s="277">
        <v>918.4</v>
      </c>
      <c r="BE170" s="276">
        <v>1224</v>
      </c>
      <c r="BF170" s="276">
        <v>700</v>
      </c>
      <c r="BG170" s="276">
        <v>709.6</v>
      </c>
      <c r="BH170" s="276">
        <v>954</v>
      </c>
      <c r="BI170" s="276">
        <v>643.20000000000005</v>
      </c>
      <c r="BJ170" s="275">
        <v>653</v>
      </c>
      <c r="BK170" s="276">
        <v>535.20000000000005</v>
      </c>
      <c r="BL170" s="276">
        <v>539</v>
      </c>
      <c r="BM170" s="276">
        <v>931</v>
      </c>
      <c r="BN170" s="277">
        <v>389</v>
      </c>
      <c r="BO170" s="276">
        <v>1920</v>
      </c>
      <c r="BP170" s="276">
        <v>1299</v>
      </c>
      <c r="BQ170" s="276">
        <v>1065</v>
      </c>
      <c r="BR170" s="276">
        <v>1532</v>
      </c>
      <c r="BS170" s="276">
        <v>768</v>
      </c>
      <c r="BT170" s="275">
        <v>2159</v>
      </c>
      <c r="BU170" s="276">
        <v>1961</v>
      </c>
      <c r="BV170" s="276">
        <v>1812.1</v>
      </c>
      <c r="BW170" s="276">
        <v>2345.8000000000002</v>
      </c>
      <c r="BX170" s="277">
        <v>768</v>
      </c>
    </row>
    <row r="171" spans="1:76" x14ac:dyDescent="0.25">
      <c r="A171" s="272" t="s">
        <v>315</v>
      </c>
      <c r="B171" s="275">
        <v>23.11</v>
      </c>
      <c r="C171" s="276">
        <v>30.98</v>
      </c>
      <c r="D171" s="276">
        <v>31.83</v>
      </c>
      <c r="E171" s="276">
        <v>28.46</v>
      </c>
      <c r="F171" s="277">
        <v>34.880000000000003</v>
      </c>
      <c r="G171" s="273"/>
      <c r="H171" s="273"/>
      <c r="I171" s="273"/>
      <c r="J171" s="273"/>
      <c r="K171" s="273"/>
      <c r="L171" s="272"/>
      <c r="M171" s="273"/>
      <c r="N171" s="273"/>
      <c r="O171" s="273"/>
      <c r="P171" s="274"/>
      <c r="Q171" s="276">
        <v>34.26</v>
      </c>
      <c r="R171" s="276">
        <v>42.8</v>
      </c>
      <c r="S171" s="276">
        <v>26.57</v>
      </c>
      <c r="T171" s="276">
        <v>25.1</v>
      </c>
      <c r="U171" s="276">
        <v>22.26</v>
      </c>
      <c r="V171" s="275">
        <v>61</v>
      </c>
      <c r="W171" s="276">
        <v>72</v>
      </c>
      <c r="X171" s="276">
        <v>56</v>
      </c>
      <c r="Y171" s="276">
        <v>56</v>
      </c>
      <c r="Z171" s="277">
        <v>56</v>
      </c>
      <c r="AA171" s="273"/>
      <c r="AB171" s="273"/>
      <c r="AC171" s="273"/>
      <c r="AD171" s="273"/>
      <c r="AE171" s="273"/>
      <c r="AF171" s="275"/>
      <c r="AG171" s="276"/>
      <c r="AH171" s="276"/>
      <c r="AI171" s="276"/>
      <c r="AJ171" s="277"/>
      <c r="AK171" s="276"/>
      <c r="AL171" s="276"/>
      <c r="AM171" s="276"/>
      <c r="AN171" s="276"/>
      <c r="AO171" s="276"/>
      <c r="AP171" s="272"/>
      <c r="AQ171" s="273"/>
      <c r="AR171" s="273"/>
      <c r="AS171" s="273"/>
      <c r="AT171" s="274"/>
      <c r="AU171" s="273"/>
      <c r="AV171" s="273"/>
      <c r="AW171" s="273"/>
      <c r="AX171" s="273"/>
      <c r="AY171" s="273"/>
      <c r="AZ171" s="272"/>
      <c r="BA171" s="273"/>
      <c r="BB171" s="273"/>
      <c r="BC171" s="273"/>
      <c r="BD171" s="274"/>
      <c r="BE171" s="276"/>
      <c r="BF171" s="276"/>
      <c r="BG171" s="276"/>
      <c r="BH171" s="276"/>
      <c r="BI171" s="276"/>
      <c r="BJ171" s="272"/>
      <c r="BK171" s="273"/>
      <c r="BL171" s="273"/>
      <c r="BM171" s="273"/>
      <c r="BN171" s="274"/>
      <c r="BO171" s="273"/>
      <c r="BP171" s="273"/>
      <c r="BQ171" s="273"/>
      <c r="BR171" s="273"/>
      <c r="BS171" s="273"/>
      <c r="BT171" s="272"/>
      <c r="BU171" s="273"/>
      <c r="BV171" s="273"/>
      <c r="BW171" s="273"/>
      <c r="BX171" s="274"/>
    </row>
    <row r="172" spans="1:76" x14ac:dyDescent="0.25">
      <c r="A172" s="272" t="s">
        <v>316</v>
      </c>
      <c r="B172" s="275">
        <v>65.86</v>
      </c>
      <c r="C172" s="276">
        <v>51.55</v>
      </c>
      <c r="D172" s="276">
        <v>51.24</v>
      </c>
      <c r="E172" s="276">
        <v>56.93</v>
      </c>
      <c r="F172" s="277">
        <v>62.62</v>
      </c>
      <c r="G172" s="273"/>
      <c r="H172" s="273"/>
      <c r="I172" s="273"/>
      <c r="J172" s="273"/>
      <c r="K172" s="273"/>
      <c r="L172" s="275">
        <v>95</v>
      </c>
      <c r="M172" s="276">
        <v>118</v>
      </c>
      <c r="N172" s="276">
        <v>118</v>
      </c>
      <c r="O172" s="276">
        <v>133</v>
      </c>
      <c r="P172" s="277">
        <v>111</v>
      </c>
      <c r="Q172" s="276">
        <v>65</v>
      </c>
      <c r="R172" s="276">
        <v>58</v>
      </c>
      <c r="S172" s="276">
        <v>52</v>
      </c>
      <c r="T172" s="276">
        <v>85</v>
      </c>
      <c r="U172" s="276">
        <v>63</v>
      </c>
      <c r="V172" s="275">
        <v>68</v>
      </c>
      <c r="W172" s="276">
        <v>107</v>
      </c>
      <c r="X172" s="276">
        <v>53</v>
      </c>
      <c r="Y172" s="276">
        <v>93</v>
      </c>
      <c r="Z172" s="277">
        <v>90</v>
      </c>
      <c r="AA172" s="273"/>
      <c r="AB172" s="273"/>
      <c r="AC172" s="273"/>
      <c r="AD172" s="273"/>
      <c r="AE172" s="273"/>
      <c r="AF172" s="275"/>
      <c r="AG172" s="276"/>
      <c r="AH172" s="276"/>
      <c r="AI172" s="276"/>
      <c r="AJ172" s="277"/>
      <c r="AK172" s="273"/>
      <c r="AL172" s="273"/>
      <c r="AM172" s="273"/>
      <c r="AN172" s="273"/>
      <c r="AO172" s="273"/>
      <c r="AP172" s="272"/>
      <c r="AQ172" s="273"/>
      <c r="AR172" s="273"/>
      <c r="AS172" s="273"/>
      <c r="AT172" s="274"/>
      <c r="AU172" s="273"/>
      <c r="AV172" s="273"/>
      <c r="AW172" s="273"/>
      <c r="AX172" s="273"/>
      <c r="AY172" s="273"/>
      <c r="AZ172" s="272"/>
      <c r="BA172" s="273"/>
      <c r="BB172" s="273"/>
      <c r="BC172" s="273"/>
      <c r="BD172" s="274"/>
      <c r="BE172" s="273"/>
      <c r="BF172" s="273"/>
      <c r="BG172" s="273"/>
      <c r="BH172" s="273"/>
      <c r="BI172" s="273"/>
      <c r="BJ172" s="275"/>
      <c r="BK172" s="276"/>
      <c r="BL172" s="276"/>
      <c r="BM172" s="276"/>
      <c r="BN172" s="277"/>
      <c r="BO172" s="273"/>
      <c r="BP172" s="273"/>
      <c r="BQ172" s="273"/>
      <c r="BR172" s="273"/>
      <c r="BS172" s="273"/>
      <c r="BT172" s="272"/>
      <c r="BU172" s="273"/>
      <c r="BV172" s="273"/>
      <c r="BW172" s="273"/>
      <c r="BX172" s="274"/>
    </row>
    <row r="173" spans="1:76" x14ac:dyDescent="0.25">
      <c r="A173" s="272" t="s">
        <v>317</v>
      </c>
      <c r="B173" s="275">
        <v>19.600000000000001</v>
      </c>
      <c r="C173" s="276">
        <v>29.89</v>
      </c>
      <c r="D173" s="276">
        <v>26.2</v>
      </c>
      <c r="E173" s="276">
        <v>25.82</v>
      </c>
      <c r="F173" s="277">
        <v>31.33</v>
      </c>
      <c r="G173" s="276">
        <v>30</v>
      </c>
      <c r="H173" s="276">
        <v>35</v>
      </c>
      <c r="I173" s="276">
        <v>56</v>
      </c>
      <c r="J173" s="276">
        <v>36</v>
      </c>
      <c r="K173" s="276">
        <v>53</v>
      </c>
      <c r="L173" s="275">
        <v>76.8</v>
      </c>
      <c r="M173" s="276">
        <v>124</v>
      </c>
      <c r="N173" s="276">
        <v>162</v>
      </c>
      <c r="O173" s="276">
        <v>129</v>
      </c>
      <c r="P173" s="277">
        <v>180</v>
      </c>
      <c r="Q173" s="276">
        <v>26.58</v>
      </c>
      <c r="R173" s="276">
        <v>39</v>
      </c>
      <c r="S173" s="276">
        <v>40.35</v>
      </c>
      <c r="T173" s="276">
        <v>17.850000000000001</v>
      </c>
      <c r="U173" s="276">
        <v>31.79</v>
      </c>
      <c r="V173" s="275">
        <v>51</v>
      </c>
      <c r="W173" s="276">
        <v>72</v>
      </c>
      <c r="X173" s="276">
        <v>54</v>
      </c>
      <c r="Y173" s="276">
        <v>60</v>
      </c>
      <c r="Z173" s="277">
        <v>40.799999999999997</v>
      </c>
      <c r="AA173" s="273"/>
      <c r="AB173" s="273"/>
      <c r="AC173" s="273"/>
      <c r="AD173" s="273"/>
      <c r="AE173" s="273"/>
      <c r="AF173" s="275"/>
      <c r="AG173" s="276"/>
      <c r="AH173" s="276"/>
      <c r="AI173" s="276"/>
      <c r="AJ173" s="277"/>
      <c r="AK173" s="273"/>
      <c r="AL173" s="273"/>
      <c r="AM173" s="273"/>
      <c r="AN173" s="273"/>
      <c r="AO173" s="273"/>
      <c r="AP173" s="272"/>
      <c r="AQ173" s="273"/>
      <c r="AR173" s="273"/>
      <c r="AS173" s="273"/>
      <c r="AT173" s="274"/>
      <c r="AU173" s="273"/>
      <c r="AV173" s="273"/>
      <c r="AW173" s="273"/>
      <c r="AX173" s="273"/>
      <c r="AY173" s="273"/>
      <c r="AZ173" s="272"/>
      <c r="BA173" s="273"/>
      <c r="BB173" s="273"/>
      <c r="BC173" s="273"/>
      <c r="BD173" s="274"/>
      <c r="BE173" s="276"/>
      <c r="BF173" s="276"/>
      <c r="BG173" s="276"/>
      <c r="BH173" s="276"/>
      <c r="BI173" s="276"/>
      <c r="BJ173" s="275"/>
      <c r="BK173" s="276"/>
      <c r="BL173" s="276"/>
      <c r="BM173" s="276"/>
      <c r="BN173" s="277"/>
      <c r="BO173" s="273"/>
      <c r="BP173" s="273"/>
      <c r="BQ173" s="273"/>
      <c r="BR173" s="273"/>
      <c r="BS173" s="273"/>
      <c r="BT173" s="272"/>
      <c r="BU173" s="273"/>
      <c r="BV173" s="273"/>
      <c r="BW173" s="273"/>
      <c r="BX173" s="274"/>
    </row>
    <row r="174" spans="1:76" x14ac:dyDescent="0.25">
      <c r="A174" s="272" t="s">
        <v>318</v>
      </c>
      <c r="B174" s="275">
        <v>15.74</v>
      </c>
      <c r="C174" s="276">
        <v>30.57</v>
      </c>
      <c r="D174" s="276">
        <v>25.61</v>
      </c>
      <c r="E174" s="276">
        <v>35.25</v>
      </c>
      <c r="F174" s="277">
        <v>39.06</v>
      </c>
      <c r="G174" s="273"/>
      <c r="H174" s="273"/>
      <c r="I174" s="273"/>
      <c r="J174" s="273"/>
      <c r="K174" s="273"/>
      <c r="L174" s="272"/>
      <c r="M174" s="273"/>
      <c r="N174" s="273"/>
      <c r="O174" s="273"/>
      <c r="P174" s="274"/>
      <c r="Q174" s="276">
        <v>22.6</v>
      </c>
      <c r="R174" s="276">
        <v>48.37</v>
      </c>
      <c r="S174" s="276">
        <v>38.200000000000003</v>
      </c>
      <c r="T174" s="276">
        <v>45.25</v>
      </c>
      <c r="U174" s="276">
        <v>36.630000000000003</v>
      </c>
      <c r="V174" s="275">
        <v>53.6</v>
      </c>
      <c r="W174" s="276">
        <v>123.3</v>
      </c>
      <c r="X174" s="276">
        <v>58</v>
      </c>
      <c r="Y174" s="276">
        <v>73</v>
      </c>
      <c r="Z174" s="277">
        <v>50.4</v>
      </c>
      <c r="AA174" s="273"/>
      <c r="AB174" s="273"/>
      <c r="AC174" s="273"/>
      <c r="AD174" s="273"/>
      <c r="AE174" s="273"/>
      <c r="AF174" s="294"/>
      <c r="AG174" s="295"/>
      <c r="AH174" s="295"/>
      <c r="AI174" s="295"/>
      <c r="AJ174" s="296"/>
      <c r="AK174" s="273"/>
      <c r="AL174" s="273"/>
      <c r="AM174" s="273"/>
      <c r="AN174" s="273"/>
      <c r="AO174" s="273"/>
      <c r="AP174" s="272"/>
      <c r="AQ174" s="273"/>
      <c r="AR174" s="273"/>
      <c r="AS174" s="273"/>
      <c r="AT174" s="274"/>
      <c r="AU174" s="273"/>
      <c r="AV174" s="273"/>
      <c r="AW174" s="273"/>
      <c r="AX174" s="273"/>
      <c r="AY174" s="273"/>
      <c r="AZ174" s="272"/>
      <c r="BA174" s="273"/>
      <c r="BB174" s="273"/>
      <c r="BC174" s="273"/>
      <c r="BD174" s="274"/>
      <c r="BE174" s="276"/>
      <c r="BF174" s="276"/>
      <c r="BG174" s="276"/>
      <c r="BH174" s="276"/>
      <c r="BI174" s="276"/>
      <c r="BJ174" s="272"/>
      <c r="BK174" s="273"/>
      <c r="BL174" s="273"/>
      <c r="BM174" s="273"/>
      <c r="BN174" s="274"/>
      <c r="BO174" s="273"/>
      <c r="BP174" s="273"/>
      <c r="BQ174" s="273"/>
      <c r="BR174" s="273"/>
      <c r="BS174" s="273"/>
      <c r="BT174" s="272"/>
      <c r="BU174" s="273"/>
      <c r="BV174" s="273"/>
      <c r="BW174" s="273"/>
      <c r="BX174" s="274"/>
    </row>
    <row r="175" spans="1:76" x14ac:dyDescent="0.25">
      <c r="A175" s="272" t="s">
        <v>319</v>
      </c>
      <c r="B175" s="275">
        <v>20.12</v>
      </c>
      <c r="C175" s="276">
        <v>19.41</v>
      </c>
      <c r="D175" s="276">
        <v>28.02</v>
      </c>
      <c r="E175" s="276">
        <v>21.78</v>
      </c>
      <c r="F175" s="277">
        <v>17.86</v>
      </c>
      <c r="G175" s="273"/>
      <c r="H175" s="273"/>
      <c r="I175" s="273"/>
      <c r="J175" s="273"/>
      <c r="K175" s="273"/>
      <c r="L175" s="275">
        <v>70</v>
      </c>
      <c r="M175" s="276">
        <v>65.599999999999994</v>
      </c>
      <c r="N175" s="276">
        <v>155</v>
      </c>
      <c r="O175" s="276">
        <v>112</v>
      </c>
      <c r="P175" s="277">
        <v>93</v>
      </c>
      <c r="Q175" s="276">
        <v>22.24</v>
      </c>
      <c r="R175" s="276">
        <v>53</v>
      </c>
      <c r="S175" s="276">
        <v>42</v>
      </c>
      <c r="T175" s="276">
        <v>40</v>
      </c>
      <c r="U175" s="276">
        <v>21</v>
      </c>
      <c r="V175" s="275">
        <v>61</v>
      </c>
      <c r="W175" s="276">
        <v>72</v>
      </c>
      <c r="X175" s="276">
        <v>45</v>
      </c>
      <c r="Y175" s="276">
        <v>44</v>
      </c>
      <c r="Z175" s="277">
        <v>25</v>
      </c>
      <c r="AA175" s="273"/>
      <c r="AB175" s="273"/>
      <c r="AC175" s="273"/>
      <c r="AD175" s="273"/>
      <c r="AE175" s="273"/>
      <c r="AF175" s="294"/>
      <c r="AG175" s="295"/>
      <c r="AH175" s="295"/>
      <c r="AI175" s="295"/>
      <c r="AJ175" s="296"/>
      <c r="AK175" s="273"/>
      <c r="AL175" s="273"/>
      <c r="AM175" s="273"/>
      <c r="AN175" s="273"/>
      <c r="AO175" s="273"/>
      <c r="AP175" s="272"/>
      <c r="AQ175" s="273"/>
      <c r="AR175" s="273"/>
      <c r="AS175" s="273"/>
      <c r="AT175" s="274"/>
      <c r="AU175" s="273"/>
      <c r="AV175" s="273"/>
      <c r="AW175" s="273"/>
      <c r="AX175" s="273"/>
      <c r="AY175" s="273"/>
      <c r="AZ175" s="275">
        <v>1176</v>
      </c>
      <c r="BA175" s="276">
        <v>1138</v>
      </c>
      <c r="BB175" s="276">
        <v>976</v>
      </c>
      <c r="BC175" s="276">
        <v>1133</v>
      </c>
      <c r="BD175" s="277">
        <v>687.2</v>
      </c>
      <c r="BE175" s="276">
        <v>1227</v>
      </c>
      <c r="BF175" s="276">
        <v>817</v>
      </c>
      <c r="BG175" s="276">
        <v>840</v>
      </c>
      <c r="BH175" s="276">
        <v>936</v>
      </c>
      <c r="BI175" s="276">
        <v>821</v>
      </c>
      <c r="BJ175" s="272"/>
      <c r="BK175" s="273"/>
      <c r="BL175" s="273"/>
      <c r="BM175" s="273"/>
      <c r="BN175" s="274"/>
      <c r="BO175" s="273"/>
      <c r="BP175" s="273"/>
      <c r="BQ175" s="273"/>
      <c r="BR175" s="273"/>
      <c r="BS175" s="273"/>
      <c r="BT175" s="272"/>
      <c r="BU175" s="273"/>
      <c r="BV175" s="273"/>
      <c r="BW175" s="273"/>
      <c r="BX175" s="274"/>
    </row>
    <row r="176" spans="1:76" x14ac:dyDescent="0.25">
      <c r="A176" s="272" t="s">
        <v>320</v>
      </c>
      <c r="B176" s="275">
        <v>42.99</v>
      </c>
      <c r="C176" s="276">
        <v>34.85</v>
      </c>
      <c r="D176" s="276">
        <v>33.61</v>
      </c>
      <c r="E176" s="276">
        <v>41.97</v>
      </c>
      <c r="F176" s="277">
        <v>19.579999999999998</v>
      </c>
      <c r="G176" s="276">
        <v>30</v>
      </c>
      <c r="H176" s="276">
        <v>35</v>
      </c>
      <c r="I176" s="276">
        <v>36</v>
      </c>
      <c r="J176" s="276">
        <v>36</v>
      </c>
      <c r="K176" s="276">
        <v>53</v>
      </c>
      <c r="L176" s="275">
        <v>114</v>
      </c>
      <c r="M176" s="276">
        <v>86</v>
      </c>
      <c r="N176" s="276">
        <v>122</v>
      </c>
      <c r="O176" s="276">
        <v>101</v>
      </c>
      <c r="P176" s="277">
        <v>93</v>
      </c>
      <c r="Q176" s="276">
        <v>47.24</v>
      </c>
      <c r="R176" s="276">
        <v>32.630000000000003</v>
      </c>
      <c r="S176" s="276">
        <v>34.08</v>
      </c>
      <c r="T176" s="276">
        <v>60.66</v>
      </c>
      <c r="U176" s="276">
        <v>21.64</v>
      </c>
      <c r="V176" s="275">
        <v>53</v>
      </c>
      <c r="W176" s="276">
        <v>53</v>
      </c>
      <c r="X176" s="276">
        <v>42</v>
      </c>
      <c r="Y176" s="276">
        <v>44</v>
      </c>
      <c r="Z176" s="277">
        <v>25</v>
      </c>
      <c r="AA176" s="276">
        <v>18</v>
      </c>
      <c r="AB176" s="276">
        <v>12</v>
      </c>
      <c r="AC176" s="276">
        <v>13</v>
      </c>
      <c r="AD176" s="276">
        <v>26</v>
      </c>
      <c r="AE176" s="276">
        <v>15.2</v>
      </c>
      <c r="AF176" s="294"/>
      <c r="AG176" s="295"/>
      <c r="AH176" s="295"/>
      <c r="AI176" s="295"/>
      <c r="AJ176" s="296"/>
      <c r="AK176" s="276">
        <v>1597</v>
      </c>
      <c r="AL176" s="276">
        <v>1524</v>
      </c>
      <c r="AM176" s="276">
        <v>1193</v>
      </c>
      <c r="AN176" s="276">
        <v>2027</v>
      </c>
      <c r="AO176" s="276">
        <v>542.4</v>
      </c>
      <c r="AP176" s="272"/>
      <c r="AQ176" s="273"/>
      <c r="AR176" s="273"/>
      <c r="AS176" s="273"/>
      <c r="AT176" s="274"/>
      <c r="AU176" s="276">
        <v>1814.3</v>
      </c>
      <c r="AV176" s="276">
        <v>1517.09</v>
      </c>
      <c r="AW176" s="276">
        <v>1239.44</v>
      </c>
      <c r="AX176" s="276">
        <v>1753.96</v>
      </c>
      <c r="AY176" s="276">
        <v>876</v>
      </c>
      <c r="AZ176" s="275">
        <v>1128</v>
      </c>
      <c r="BA176" s="276">
        <v>1082</v>
      </c>
      <c r="BB176" s="276">
        <v>1137.67</v>
      </c>
      <c r="BC176" s="276">
        <v>1723.45</v>
      </c>
      <c r="BD176" s="277">
        <v>671.2</v>
      </c>
      <c r="BE176" s="276">
        <v>1275</v>
      </c>
      <c r="BF176" s="276">
        <v>833</v>
      </c>
      <c r="BG176" s="276">
        <v>618.4</v>
      </c>
      <c r="BH176" s="276">
        <v>966</v>
      </c>
      <c r="BI176" s="276">
        <v>821</v>
      </c>
      <c r="BJ176" s="275">
        <v>672</v>
      </c>
      <c r="BK176" s="276">
        <v>537.6</v>
      </c>
      <c r="BL176" s="276">
        <v>537.6</v>
      </c>
      <c r="BM176" s="276">
        <v>1045</v>
      </c>
      <c r="BN176" s="277">
        <v>444</v>
      </c>
      <c r="BO176" s="276">
        <v>1920</v>
      </c>
      <c r="BP176" s="276">
        <v>1357</v>
      </c>
      <c r="BQ176" s="276">
        <v>1065</v>
      </c>
      <c r="BR176" s="276">
        <v>1691</v>
      </c>
      <c r="BS176" s="276">
        <v>688</v>
      </c>
      <c r="BT176" s="272"/>
      <c r="BU176" s="273"/>
      <c r="BV176" s="273"/>
      <c r="BW176" s="273"/>
      <c r="BX176" s="274"/>
    </row>
    <row r="177" spans="1:76" x14ac:dyDescent="0.25">
      <c r="A177" s="272" t="s">
        <v>321</v>
      </c>
      <c r="B177" s="275">
        <v>43.62</v>
      </c>
      <c r="C177" s="276">
        <v>50.54</v>
      </c>
      <c r="D177" s="276">
        <v>40.04</v>
      </c>
      <c r="E177" s="276">
        <v>57.32</v>
      </c>
      <c r="F177" s="277">
        <v>43.32</v>
      </c>
      <c r="G177" s="273"/>
      <c r="H177" s="273"/>
      <c r="I177" s="273"/>
      <c r="J177" s="273"/>
      <c r="K177" s="273"/>
      <c r="L177" s="272"/>
      <c r="M177" s="273"/>
      <c r="N177" s="273"/>
      <c r="O177" s="273"/>
      <c r="P177" s="274"/>
      <c r="Q177" s="276">
        <v>47.99</v>
      </c>
      <c r="R177" s="276">
        <v>67.19</v>
      </c>
      <c r="S177" s="276">
        <v>48.21</v>
      </c>
      <c r="T177" s="276">
        <v>67.849999999999994</v>
      </c>
      <c r="U177" s="276">
        <v>45.62</v>
      </c>
      <c r="V177" s="275">
        <v>44</v>
      </c>
      <c r="W177" s="276">
        <v>54</v>
      </c>
      <c r="X177" s="276">
        <v>44</v>
      </c>
      <c r="Y177" s="276">
        <v>47.89</v>
      </c>
      <c r="Z177" s="277">
        <v>36</v>
      </c>
      <c r="AA177" s="273"/>
      <c r="AB177" s="273"/>
      <c r="AC177" s="273"/>
      <c r="AD177" s="273"/>
      <c r="AE177" s="273"/>
      <c r="AF177" s="294"/>
      <c r="AG177" s="295"/>
      <c r="AH177" s="295"/>
      <c r="AI177" s="295"/>
      <c r="AJ177" s="296"/>
      <c r="AK177" s="276">
        <v>1259.95</v>
      </c>
      <c r="AL177" s="276">
        <v>1143.8800000000001</v>
      </c>
      <c r="AM177" s="276">
        <v>834.84</v>
      </c>
      <c r="AN177" s="276">
        <v>1722.93</v>
      </c>
      <c r="AO177" s="276">
        <v>948.4</v>
      </c>
      <c r="AP177" s="272"/>
      <c r="AQ177" s="273"/>
      <c r="AR177" s="273"/>
      <c r="AS177" s="273"/>
      <c r="AT177" s="274"/>
      <c r="AU177" s="276">
        <v>1560</v>
      </c>
      <c r="AV177" s="276">
        <v>1548.84</v>
      </c>
      <c r="AW177" s="276">
        <v>1176</v>
      </c>
      <c r="AX177" s="276">
        <v>1512.8</v>
      </c>
      <c r="AY177" s="276">
        <v>1492</v>
      </c>
      <c r="AZ177" s="275">
        <v>917.6</v>
      </c>
      <c r="BA177" s="276">
        <v>946</v>
      </c>
      <c r="BB177" s="276">
        <v>917.6</v>
      </c>
      <c r="BC177" s="276">
        <v>1273.8</v>
      </c>
      <c r="BD177" s="277">
        <v>1155.2</v>
      </c>
      <c r="BE177" s="273"/>
      <c r="BF177" s="273"/>
      <c r="BG177" s="273"/>
      <c r="BH177" s="273"/>
      <c r="BI177" s="273"/>
      <c r="BJ177" s="275"/>
      <c r="BK177" s="276"/>
      <c r="BL177" s="276"/>
      <c r="BM177" s="276"/>
      <c r="BN177" s="277"/>
      <c r="BO177" s="276">
        <v>1920</v>
      </c>
      <c r="BP177" s="276">
        <v>1166.48</v>
      </c>
      <c r="BQ177" s="276">
        <v>1149</v>
      </c>
      <c r="BR177" s="276">
        <v>1584.51</v>
      </c>
      <c r="BS177" s="276">
        <v>1346.39</v>
      </c>
      <c r="BT177" s="272"/>
      <c r="BU177" s="273"/>
      <c r="BV177" s="273"/>
      <c r="BW177" s="273"/>
      <c r="BX177" s="274"/>
    </row>
    <row r="178" spans="1:76" x14ac:dyDescent="0.25">
      <c r="A178" s="272" t="s">
        <v>322</v>
      </c>
      <c r="B178" s="275">
        <v>20.350000000000001</v>
      </c>
      <c r="C178" s="276">
        <v>26.96</v>
      </c>
      <c r="D178" s="276">
        <v>20.62</v>
      </c>
      <c r="E178" s="276">
        <v>28.25</v>
      </c>
      <c r="F178" s="277">
        <v>35.270000000000003</v>
      </c>
      <c r="G178" s="273"/>
      <c r="H178" s="273"/>
      <c r="I178" s="273"/>
      <c r="J178" s="273"/>
      <c r="K178" s="273"/>
      <c r="L178" s="272"/>
      <c r="M178" s="273"/>
      <c r="N178" s="273"/>
      <c r="O178" s="273"/>
      <c r="P178" s="274"/>
      <c r="Q178" s="276">
        <v>31.5</v>
      </c>
      <c r="R178" s="276">
        <v>53</v>
      </c>
      <c r="S178" s="276">
        <v>51</v>
      </c>
      <c r="T178" s="276">
        <v>32.6</v>
      </c>
      <c r="U178" s="276">
        <v>22.4</v>
      </c>
      <c r="V178" s="275">
        <v>45</v>
      </c>
      <c r="W178" s="276">
        <v>40</v>
      </c>
      <c r="X178" s="276">
        <v>57</v>
      </c>
      <c r="Y178" s="276">
        <v>20</v>
      </c>
      <c r="Z178" s="277">
        <v>23.2</v>
      </c>
      <c r="AA178" s="273"/>
      <c r="AB178" s="273"/>
      <c r="AC178" s="273"/>
      <c r="AD178" s="273"/>
      <c r="AE178" s="273"/>
      <c r="AF178" s="294"/>
      <c r="AG178" s="295"/>
      <c r="AH178" s="295"/>
      <c r="AI178" s="295"/>
      <c r="AJ178" s="296"/>
      <c r="AK178" s="273"/>
      <c r="AL178" s="273"/>
      <c r="AM178" s="273"/>
      <c r="AN178" s="273"/>
      <c r="AO178" s="273"/>
      <c r="AP178" s="272"/>
      <c r="AQ178" s="273"/>
      <c r="AR178" s="273"/>
      <c r="AS178" s="273"/>
      <c r="AT178" s="274"/>
      <c r="AU178" s="273"/>
      <c r="AV178" s="273"/>
      <c r="AW178" s="273"/>
      <c r="AX178" s="273"/>
      <c r="AY178" s="273"/>
      <c r="AZ178" s="272"/>
      <c r="BA178" s="273"/>
      <c r="BB178" s="273"/>
      <c r="BC178" s="273"/>
      <c r="BD178" s="274"/>
      <c r="BE178" s="273"/>
      <c r="BF178" s="273"/>
      <c r="BG178" s="273"/>
      <c r="BH178" s="273"/>
      <c r="BI178" s="273"/>
      <c r="BJ178" s="275"/>
      <c r="BK178" s="276"/>
      <c r="BL178" s="276"/>
      <c r="BM178" s="276"/>
      <c r="BN178" s="277"/>
      <c r="BO178" s="273"/>
      <c r="BP178" s="273"/>
      <c r="BQ178" s="273"/>
      <c r="BR178" s="273"/>
      <c r="BS178" s="273"/>
      <c r="BT178" s="272"/>
      <c r="BU178" s="273"/>
      <c r="BV178" s="273"/>
      <c r="BW178" s="273"/>
      <c r="BX178" s="274"/>
    </row>
    <row r="179" spans="1:76" x14ac:dyDescent="0.25">
      <c r="A179" s="272" t="s">
        <v>323</v>
      </c>
      <c r="B179" s="275"/>
      <c r="C179" s="276"/>
      <c r="D179" s="276"/>
      <c r="E179" s="276"/>
      <c r="F179" s="277"/>
      <c r="G179" s="273"/>
      <c r="H179" s="273"/>
      <c r="I179" s="273"/>
      <c r="J179" s="273"/>
      <c r="K179" s="273"/>
      <c r="L179" s="272"/>
      <c r="M179" s="273"/>
      <c r="N179" s="273"/>
      <c r="O179" s="273"/>
      <c r="P179" s="274"/>
      <c r="Q179" s="276">
        <v>86.8</v>
      </c>
      <c r="R179" s="276">
        <v>58</v>
      </c>
      <c r="S179" s="276">
        <v>52</v>
      </c>
      <c r="T179" s="276">
        <v>72</v>
      </c>
      <c r="U179" s="276">
        <v>63</v>
      </c>
      <c r="V179" s="272"/>
      <c r="W179" s="273"/>
      <c r="X179" s="273"/>
      <c r="Y179" s="273"/>
      <c r="Z179" s="274"/>
      <c r="AA179" s="273"/>
      <c r="AB179" s="273"/>
      <c r="AC179" s="273"/>
      <c r="AD179" s="273"/>
      <c r="AE179" s="273"/>
      <c r="AF179" s="294"/>
      <c r="AG179" s="295"/>
      <c r="AH179" s="295"/>
      <c r="AI179" s="295"/>
      <c r="AJ179" s="296"/>
      <c r="AK179" s="273"/>
      <c r="AL179" s="273"/>
      <c r="AM179" s="273"/>
      <c r="AN179" s="273"/>
      <c r="AO179" s="273"/>
      <c r="AP179" s="272"/>
      <c r="AQ179" s="273"/>
      <c r="AR179" s="273"/>
      <c r="AS179" s="273"/>
      <c r="AT179" s="274"/>
      <c r="AU179" s="273"/>
      <c r="AV179" s="273"/>
      <c r="AW179" s="273"/>
      <c r="AX179" s="273"/>
      <c r="AY179" s="273"/>
      <c r="AZ179" s="272"/>
      <c r="BA179" s="273"/>
      <c r="BB179" s="273"/>
      <c r="BC179" s="273"/>
      <c r="BD179" s="274"/>
      <c r="BE179" s="273"/>
      <c r="BF179" s="273"/>
      <c r="BG179" s="273"/>
      <c r="BH179" s="273"/>
      <c r="BI179" s="273"/>
      <c r="BJ179" s="272"/>
      <c r="BK179" s="273"/>
      <c r="BL179" s="273"/>
      <c r="BM179" s="273"/>
      <c r="BN179" s="274"/>
      <c r="BO179" s="273"/>
      <c r="BP179" s="273"/>
      <c r="BQ179" s="273"/>
      <c r="BR179" s="273"/>
      <c r="BS179" s="273"/>
      <c r="BT179" s="272"/>
      <c r="BU179" s="273"/>
      <c r="BV179" s="273"/>
      <c r="BW179" s="273"/>
      <c r="BX179" s="274"/>
    </row>
    <row r="180" spans="1:76" x14ac:dyDescent="0.25">
      <c r="A180" s="272" t="s">
        <v>324</v>
      </c>
      <c r="B180" s="275">
        <v>29.05</v>
      </c>
      <c r="C180" s="276">
        <v>35.64</v>
      </c>
      <c r="D180" s="276">
        <v>36.06</v>
      </c>
      <c r="E180" s="276">
        <v>30.77</v>
      </c>
      <c r="F180" s="277">
        <v>19.399999999999999</v>
      </c>
      <c r="G180" s="273"/>
      <c r="H180" s="273"/>
      <c r="I180" s="273"/>
      <c r="J180" s="273"/>
      <c r="K180" s="273"/>
      <c r="L180" s="275">
        <v>163.79</v>
      </c>
      <c r="M180" s="276">
        <v>138.28</v>
      </c>
      <c r="N180" s="276">
        <v>171.58</v>
      </c>
      <c r="O180" s="276">
        <v>167.53</v>
      </c>
      <c r="P180" s="277">
        <v>135.94999999999999</v>
      </c>
      <c r="Q180" s="276">
        <v>41.12</v>
      </c>
      <c r="R180" s="276">
        <v>52</v>
      </c>
      <c r="S180" s="276">
        <v>57.94</v>
      </c>
      <c r="T180" s="276">
        <v>52</v>
      </c>
      <c r="U180" s="276">
        <v>24</v>
      </c>
      <c r="V180" s="275">
        <v>42</v>
      </c>
      <c r="W180" s="276">
        <v>55</v>
      </c>
      <c r="X180" s="276">
        <v>49</v>
      </c>
      <c r="Y180" s="276">
        <v>27</v>
      </c>
      <c r="Z180" s="277">
        <v>29.6</v>
      </c>
      <c r="AA180" s="273"/>
      <c r="AB180" s="273"/>
      <c r="AC180" s="273"/>
      <c r="AD180" s="273"/>
      <c r="AE180" s="273"/>
      <c r="AF180" s="294"/>
      <c r="AG180" s="295"/>
      <c r="AH180" s="295"/>
      <c r="AI180" s="295"/>
      <c r="AJ180" s="296"/>
      <c r="AK180" s="273"/>
      <c r="AL180" s="273"/>
      <c r="AM180" s="273"/>
      <c r="AN180" s="273"/>
      <c r="AO180" s="273"/>
      <c r="AP180" s="272"/>
      <c r="AQ180" s="273"/>
      <c r="AR180" s="273"/>
      <c r="AS180" s="273"/>
      <c r="AT180" s="274"/>
      <c r="AU180" s="276">
        <v>920</v>
      </c>
      <c r="AV180" s="276">
        <v>1610</v>
      </c>
      <c r="AW180" s="276">
        <v>1431.18</v>
      </c>
      <c r="AX180" s="276">
        <v>1397</v>
      </c>
      <c r="AY180" s="276">
        <v>948.8</v>
      </c>
      <c r="AZ180" s="275">
        <v>955</v>
      </c>
      <c r="BA180" s="276">
        <v>1378</v>
      </c>
      <c r="BB180" s="276">
        <v>1455</v>
      </c>
      <c r="BC180" s="276">
        <v>720.8</v>
      </c>
      <c r="BD180" s="277">
        <v>720.8</v>
      </c>
      <c r="BE180" s="273"/>
      <c r="BF180" s="273"/>
      <c r="BG180" s="273"/>
      <c r="BH180" s="273"/>
      <c r="BI180" s="273"/>
      <c r="BJ180" s="275"/>
      <c r="BK180" s="276"/>
      <c r="BL180" s="276"/>
      <c r="BM180" s="276"/>
      <c r="BN180" s="277"/>
      <c r="BO180" s="276">
        <v>1920</v>
      </c>
      <c r="BP180" s="276">
        <v>1299</v>
      </c>
      <c r="BQ180" s="276">
        <v>1065</v>
      </c>
      <c r="BR180" s="276">
        <v>1761</v>
      </c>
      <c r="BS180" s="276">
        <v>736</v>
      </c>
      <c r="BT180" s="272"/>
      <c r="BU180" s="273"/>
      <c r="BV180" s="273"/>
      <c r="BW180" s="273"/>
      <c r="BX180" s="274"/>
    </row>
    <row r="181" spans="1:76" x14ac:dyDescent="0.25">
      <c r="A181" s="272" t="s">
        <v>325</v>
      </c>
      <c r="B181" s="275">
        <v>58.5</v>
      </c>
      <c r="C181" s="276">
        <v>60.65</v>
      </c>
      <c r="D181" s="276">
        <v>54.9</v>
      </c>
      <c r="E181" s="276">
        <v>61.65</v>
      </c>
      <c r="F181" s="277">
        <v>72.099999999999994</v>
      </c>
      <c r="G181" s="273"/>
      <c r="H181" s="273"/>
      <c r="I181" s="273"/>
      <c r="J181" s="273"/>
      <c r="K181" s="273"/>
      <c r="L181" s="272"/>
      <c r="M181" s="273"/>
      <c r="N181" s="273"/>
      <c r="O181" s="273"/>
      <c r="P181" s="274"/>
      <c r="Q181" s="276">
        <v>69.08</v>
      </c>
      <c r="R181" s="276">
        <v>100.4</v>
      </c>
      <c r="S181" s="276">
        <v>109.72</v>
      </c>
      <c r="T181" s="276">
        <v>76.84</v>
      </c>
      <c r="U181" s="276">
        <v>64.36</v>
      </c>
      <c r="V181" s="275">
        <v>88.6</v>
      </c>
      <c r="W181" s="276">
        <v>135</v>
      </c>
      <c r="X181" s="276">
        <v>53</v>
      </c>
      <c r="Y181" s="276">
        <v>100</v>
      </c>
      <c r="Z181" s="277">
        <v>73</v>
      </c>
      <c r="AA181" s="273"/>
      <c r="AB181" s="273"/>
      <c r="AC181" s="273"/>
      <c r="AD181" s="273"/>
      <c r="AE181" s="273"/>
      <c r="AF181" s="294"/>
      <c r="AG181" s="295"/>
      <c r="AH181" s="295"/>
      <c r="AI181" s="295"/>
      <c r="AJ181" s="296"/>
      <c r="AK181" s="273"/>
      <c r="AL181" s="273"/>
      <c r="AM181" s="273"/>
      <c r="AN181" s="273"/>
      <c r="AO181" s="273"/>
      <c r="AP181" s="272"/>
      <c r="AQ181" s="273"/>
      <c r="AR181" s="273"/>
      <c r="AS181" s="273"/>
      <c r="AT181" s="274"/>
      <c r="AU181" s="273"/>
      <c r="AV181" s="273"/>
      <c r="AW181" s="273"/>
      <c r="AX181" s="273"/>
      <c r="AY181" s="273"/>
      <c r="AZ181" s="272"/>
      <c r="BA181" s="273"/>
      <c r="BB181" s="273"/>
      <c r="BC181" s="273"/>
      <c r="BD181" s="274"/>
      <c r="BE181" s="273"/>
      <c r="BF181" s="273"/>
      <c r="BG181" s="273"/>
      <c r="BH181" s="273"/>
      <c r="BI181" s="273"/>
      <c r="BJ181" s="275"/>
      <c r="BK181" s="276"/>
      <c r="BL181" s="276"/>
      <c r="BM181" s="276"/>
      <c r="BN181" s="277"/>
      <c r="BO181" s="273"/>
      <c r="BP181" s="273"/>
      <c r="BQ181" s="273"/>
      <c r="BR181" s="273"/>
      <c r="BS181" s="273"/>
      <c r="BT181" s="272"/>
      <c r="BU181" s="273"/>
      <c r="BV181" s="273"/>
      <c r="BW181" s="273"/>
      <c r="BX181" s="274"/>
    </row>
    <row r="182" spans="1:76" x14ac:dyDescent="0.25">
      <c r="A182" s="272" t="s">
        <v>326</v>
      </c>
      <c r="B182" s="275">
        <v>34.28</v>
      </c>
      <c r="C182" s="276">
        <v>37.380000000000003</v>
      </c>
      <c r="D182" s="276">
        <v>30.74</v>
      </c>
      <c r="E182" s="276">
        <v>33.49</v>
      </c>
      <c r="F182" s="277">
        <v>20.54</v>
      </c>
      <c r="G182" s="276">
        <v>30</v>
      </c>
      <c r="H182" s="276">
        <v>35</v>
      </c>
      <c r="I182" s="276">
        <v>28.8</v>
      </c>
      <c r="J182" s="276">
        <v>42</v>
      </c>
      <c r="K182" s="276">
        <v>32</v>
      </c>
      <c r="L182" s="275">
        <v>109</v>
      </c>
      <c r="M182" s="276">
        <v>92</v>
      </c>
      <c r="N182" s="276">
        <v>90</v>
      </c>
      <c r="O182" s="276">
        <v>70</v>
      </c>
      <c r="P182" s="277">
        <v>75</v>
      </c>
      <c r="Q182" s="276">
        <v>37.94</v>
      </c>
      <c r="R182" s="276">
        <v>49.86</v>
      </c>
      <c r="S182" s="276">
        <v>41.17</v>
      </c>
      <c r="T182" s="276">
        <v>60.78</v>
      </c>
      <c r="U182" s="276">
        <v>28.36</v>
      </c>
      <c r="V182" s="275">
        <v>69.28</v>
      </c>
      <c r="W182" s="276">
        <v>63.19</v>
      </c>
      <c r="X182" s="276">
        <v>37.6</v>
      </c>
      <c r="Y182" s="276">
        <v>41</v>
      </c>
      <c r="Z182" s="277">
        <v>36.799999999999997</v>
      </c>
      <c r="AA182" s="276">
        <v>13</v>
      </c>
      <c r="AB182" s="276">
        <v>16</v>
      </c>
      <c r="AC182" s="276">
        <v>19</v>
      </c>
      <c r="AD182" s="276">
        <v>24</v>
      </c>
      <c r="AE182" s="276">
        <v>15.2</v>
      </c>
      <c r="AF182" s="294"/>
      <c r="AG182" s="295"/>
      <c r="AH182" s="295"/>
      <c r="AI182" s="295"/>
      <c r="AJ182" s="296"/>
      <c r="AK182" s="276">
        <v>1486.08</v>
      </c>
      <c r="AL182" s="276">
        <v>1246.4000000000001</v>
      </c>
      <c r="AM182" s="276">
        <v>1447.72</v>
      </c>
      <c r="AN182" s="276">
        <v>1414.84</v>
      </c>
      <c r="AO182" s="276">
        <v>745.36</v>
      </c>
      <c r="AP182" s="275">
        <v>1219</v>
      </c>
      <c r="AQ182" s="276">
        <v>1114</v>
      </c>
      <c r="AR182" s="276">
        <v>1370</v>
      </c>
      <c r="AS182" s="276">
        <v>2018</v>
      </c>
      <c r="AT182" s="277">
        <v>1474</v>
      </c>
      <c r="AU182" s="276">
        <v>1265.29</v>
      </c>
      <c r="AV182" s="276">
        <v>1993.65</v>
      </c>
      <c r="AW182" s="276">
        <v>1517.45</v>
      </c>
      <c r="AX182" s="276">
        <v>1653.59</v>
      </c>
      <c r="AY182" s="276">
        <v>992.8</v>
      </c>
      <c r="AZ182" s="275">
        <v>1492</v>
      </c>
      <c r="BA182" s="276">
        <v>1406</v>
      </c>
      <c r="BB182" s="276">
        <v>1210.72</v>
      </c>
      <c r="BC182" s="276">
        <v>1055.92</v>
      </c>
      <c r="BD182" s="277">
        <v>736</v>
      </c>
      <c r="BE182" s="276">
        <v>1374.52</v>
      </c>
      <c r="BF182" s="276">
        <v>902.41</v>
      </c>
      <c r="BG182" s="276">
        <v>1009.49</v>
      </c>
      <c r="BH182" s="276">
        <v>1139.48</v>
      </c>
      <c r="BI182" s="276">
        <v>756.8</v>
      </c>
      <c r="BJ182" s="275">
        <v>653</v>
      </c>
      <c r="BK182" s="276">
        <v>504</v>
      </c>
      <c r="BL182" s="276">
        <v>539</v>
      </c>
      <c r="BM182" s="276">
        <v>874</v>
      </c>
      <c r="BN182" s="277">
        <v>396.8</v>
      </c>
      <c r="BO182" s="276">
        <v>1920</v>
      </c>
      <c r="BP182" s="276">
        <v>1299</v>
      </c>
      <c r="BQ182" s="276">
        <v>1065</v>
      </c>
      <c r="BR182" s="276">
        <v>1532</v>
      </c>
      <c r="BS182" s="276">
        <v>777.6</v>
      </c>
      <c r="BT182" s="272"/>
      <c r="BU182" s="273"/>
      <c r="BV182" s="273"/>
      <c r="BW182" s="273"/>
      <c r="BX182" s="274"/>
    </row>
    <row r="183" spans="1:76" x14ac:dyDescent="0.25">
      <c r="A183" s="272" t="s">
        <v>327</v>
      </c>
      <c r="B183" s="275">
        <v>38.5</v>
      </c>
      <c r="C183" s="276">
        <v>37.64</v>
      </c>
      <c r="D183" s="276">
        <v>33.79</v>
      </c>
      <c r="E183" s="276">
        <v>40.049999999999997</v>
      </c>
      <c r="F183" s="277">
        <v>21.36</v>
      </c>
      <c r="G183" s="276">
        <v>30</v>
      </c>
      <c r="H183" s="276">
        <v>28.8</v>
      </c>
      <c r="I183" s="276">
        <v>28.8</v>
      </c>
      <c r="J183" s="276">
        <v>36</v>
      </c>
      <c r="K183" s="276">
        <v>32</v>
      </c>
      <c r="L183" s="275">
        <v>128.76</v>
      </c>
      <c r="M183" s="276">
        <v>89</v>
      </c>
      <c r="N183" s="276">
        <v>92</v>
      </c>
      <c r="O183" s="276">
        <v>101</v>
      </c>
      <c r="P183" s="277">
        <v>106.4</v>
      </c>
      <c r="Q183" s="276">
        <v>44.45</v>
      </c>
      <c r="R183" s="276">
        <v>67</v>
      </c>
      <c r="S183" s="276">
        <v>55.24</v>
      </c>
      <c r="T183" s="276">
        <v>44.41</v>
      </c>
      <c r="U183" s="276">
        <v>26.56</v>
      </c>
      <c r="V183" s="275">
        <v>52</v>
      </c>
      <c r="W183" s="276">
        <v>59</v>
      </c>
      <c r="X183" s="276">
        <v>38</v>
      </c>
      <c r="Y183" s="276">
        <v>59</v>
      </c>
      <c r="Z183" s="277">
        <v>33.6</v>
      </c>
      <c r="AA183" s="276">
        <v>13</v>
      </c>
      <c r="AB183" s="276">
        <v>16</v>
      </c>
      <c r="AC183" s="276">
        <v>15.46</v>
      </c>
      <c r="AD183" s="276">
        <v>24</v>
      </c>
      <c r="AE183" s="276">
        <v>9.6</v>
      </c>
      <c r="AF183" s="275">
        <v>47</v>
      </c>
      <c r="AG183" s="276">
        <v>34</v>
      </c>
      <c r="AH183" s="276">
        <v>34</v>
      </c>
      <c r="AI183" s="276">
        <v>37</v>
      </c>
      <c r="AJ183" s="277">
        <v>39</v>
      </c>
      <c r="AK183" s="276">
        <v>1467.17</v>
      </c>
      <c r="AL183" s="276">
        <v>1014.06</v>
      </c>
      <c r="AM183" s="276">
        <v>1100.9000000000001</v>
      </c>
      <c r="AN183" s="276">
        <v>1584.3</v>
      </c>
      <c r="AO183" s="276">
        <v>739.2</v>
      </c>
      <c r="AP183" s="272"/>
      <c r="AQ183" s="273"/>
      <c r="AR183" s="273"/>
      <c r="AS183" s="273"/>
      <c r="AT183" s="274"/>
      <c r="AU183" s="276">
        <v>1809.25</v>
      </c>
      <c r="AV183" s="276">
        <v>1974.74</v>
      </c>
      <c r="AW183" s="276">
        <v>1829.23</v>
      </c>
      <c r="AX183" s="276">
        <v>2192.84</v>
      </c>
      <c r="AY183" s="276">
        <v>1204</v>
      </c>
      <c r="AZ183" s="275">
        <v>1616.85</v>
      </c>
      <c r="BA183" s="276">
        <v>1703.07</v>
      </c>
      <c r="BB183" s="276">
        <v>1442.89</v>
      </c>
      <c r="BC183" s="276">
        <v>1527.15</v>
      </c>
      <c r="BD183" s="277">
        <v>831.2</v>
      </c>
      <c r="BE183" s="273"/>
      <c r="BF183" s="273"/>
      <c r="BG183" s="273"/>
      <c r="BH183" s="273"/>
      <c r="BI183" s="273"/>
      <c r="BJ183" s="275">
        <v>768.35</v>
      </c>
      <c r="BK183" s="276">
        <v>465</v>
      </c>
      <c r="BL183" s="276">
        <v>539</v>
      </c>
      <c r="BM183" s="276">
        <v>815.99</v>
      </c>
      <c r="BN183" s="277">
        <v>396</v>
      </c>
      <c r="BO183" s="276">
        <v>1920</v>
      </c>
      <c r="BP183" s="276">
        <v>1299</v>
      </c>
      <c r="BQ183" s="276">
        <v>1065</v>
      </c>
      <c r="BR183" s="276">
        <v>1531.72</v>
      </c>
      <c r="BS183" s="276">
        <v>950.4</v>
      </c>
      <c r="BT183" s="275">
        <v>1872</v>
      </c>
      <c r="BU183" s="276">
        <v>1961</v>
      </c>
      <c r="BV183" s="276">
        <v>1812</v>
      </c>
      <c r="BW183" s="276">
        <v>2163</v>
      </c>
      <c r="BX183" s="277">
        <v>950.4</v>
      </c>
    </row>
    <row r="184" spans="1:76" x14ac:dyDescent="0.25">
      <c r="A184" s="272" t="s">
        <v>328</v>
      </c>
      <c r="B184" s="275">
        <v>28.56</v>
      </c>
      <c r="C184" s="276">
        <v>22.9</v>
      </c>
      <c r="D184" s="276">
        <v>29.96</v>
      </c>
      <c r="E184" s="276">
        <v>31.71</v>
      </c>
      <c r="F184" s="277">
        <v>27.03</v>
      </c>
      <c r="G184" s="276">
        <v>30</v>
      </c>
      <c r="H184" s="276">
        <v>35</v>
      </c>
      <c r="I184" s="276">
        <v>36</v>
      </c>
      <c r="J184" s="276">
        <v>36</v>
      </c>
      <c r="K184" s="276">
        <v>53</v>
      </c>
      <c r="L184" s="275">
        <v>162.19</v>
      </c>
      <c r="M184" s="276">
        <v>113.9</v>
      </c>
      <c r="N184" s="276">
        <v>127.72</v>
      </c>
      <c r="O184" s="276">
        <v>141.54</v>
      </c>
      <c r="P184" s="277">
        <v>182.36</v>
      </c>
      <c r="Q184" s="276">
        <v>35.6</v>
      </c>
      <c r="R184" s="276">
        <v>53</v>
      </c>
      <c r="S184" s="276">
        <v>43.4</v>
      </c>
      <c r="T184" s="276">
        <v>20.8</v>
      </c>
      <c r="U184" s="276">
        <v>33.200000000000003</v>
      </c>
      <c r="V184" s="275">
        <v>49</v>
      </c>
      <c r="W184" s="276">
        <v>55</v>
      </c>
      <c r="X184" s="276">
        <v>56</v>
      </c>
      <c r="Y184" s="276">
        <v>27</v>
      </c>
      <c r="Z184" s="277">
        <v>21.6</v>
      </c>
      <c r="AA184" s="273"/>
      <c r="AB184" s="273"/>
      <c r="AC184" s="273"/>
      <c r="AD184" s="273"/>
      <c r="AE184" s="273"/>
      <c r="AF184" s="272"/>
      <c r="AG184" s="273"/>
      <c r="AH184" s="273"/>
      <c r="AI184" s="273"/>
      <c r="AJ184" s="274"/>
      <c r="AK184" s="273"/>
      <c r="AL184" s="273"/>
      <c r="AM184" s="273"/>
      <c r="AN184" s="273"/>
      <c r="AO184" s="273"/>
      <c r="AP184" s="272"/>
      <c r="AQ184" s="273"/>
      <c r="AR184" s="273"/>
      <c r="AS184" s="273"/>
      <c r="AT184" s="274"/>
      <c r="AU184" s="276">
        <v>1628</v>
      </c>
      <c r="AV184" s="276">
        <v>1610</v>
      </c>
      <c r="AW184" s="276">
        <v>1418</v>
      </c>
      <c r="AX184" s="276">
        <v>971.22</v>
      </c>
      <c r="AY184" s="276">
        <v>1044.92</v>
      </c>
      <c r="AZ184" s="275">
        <v>955</v>
      </c>
      <c r="BA184" s="276">
        <v>1272</v>
      </c>
      <c r="BB184" s="276">
        <v>1087</v>
      </c>
      <c r="BC184" s="276">
        <v>912</v>
      </c>
      <c r="BD184" s="277">
        <v>468</v>
      </c>
      <c r="BE184" s="276">
        <v>1127</v>
      </c>
      <c r="BF184" s="276">
        <v>817</v>
      </c>
      <c r="BG184" s="276">
        <v>793</v>
      </c>
      <c r="BH184" s="276">
        <v>776</v>
      </c>
      <c r="BI184" s="276">
        <v>588</v>
      </c>
      <c r="BJ184" s="275"/>
      <c r="BK184" s="276"/>
      <c r="BL184" s="276"/>
      <c r="BM184" s="276"/>
      <c r="BN184" s="277"/>
      <c r="BO184" s="273"/>
      <c r="BP184" s="273"/>
      <c r="BQ184" s="273"/>
      <c r="BR184" s="273"/>
      <c r="BS184" s="273"/>
      <c r="BT184" s="272"/>
      <c r="BU184" s="273"/>
      <c r="BV184" s="273"/>
      <c r="BW184" s="273"/>
      <c r="BX184" s="274"/>
    </row>
    <row r="185" spans="1:76" x14ac:dyDescent="0.25">
      <c r="A185" s="272" t="s">
        <v>329</v>
      </c>
      <c r="B185" s="275">
        <v>32.42</v>
      </c>
      <c r="C185" s="276">
        <v>50.85</v>
      </c>
      <c r="D185" s="276">
        <v>48.68</v>
      </c>
      <c r="E185" s="276">
        <v>54.51</v>
      </c>
      <c r="F185" s="277">
        <v>57.34</v>
      </c>
      <c r="G185" s="273"/>
      <c r="H185" s="273"/>
      <c r="I185" s="273"/>
      <c r="J185" s="273"/>
      <c r="K185" s="273"/>
      <c r="L185" s="272"/>
      <c r="M185" s="273"/>
      <c r="N185" s="273"/>
      <c r="O185" s="273"/>
      <c r="P185" s="274"/>
      <c r="Q185" s="273"/>
      <c r="R185" s="273"/>
      <c r="S185" s="273"/>
      <c r="T185" s="273"/>
      <c r="U185" s="273"/>
      <c r="V185" s="272"/>
      <c r="W185" s="273"/>
      <c r="X185" s="273"/>
      <c r="Y185" s="273"/>
      <c r="Z185" s="274"/>
      <c r="AA185" s="273"/>
      <c r="AB185" s="273"/>
      <c r="AC185" s="273"/>
      <c r="AD185" s="273"/>
      <c r="AE185" s="273"/>
      <c r="AF185" s="294"/>
      <c r="AG185" s="295"/>
      <c r="AH185" s="295"/>
      <c r="AI185" s="295"/>
      <c r="AJ185" s="296"/>
      <c r="AK185" s="273"/>
      <c r="AL185" s="273"/>
      <c r="AM185" s="273"/>
      <c r="AN185" s="273"/>
      <c r="AO185" s="273"/>
      <c r="AP185" s="272"/>
      <c r="AQ185" s="273"/>
      <c r="AR185" s="273"/>
      <c r="AS185" s="273"/>
      <c r="AT185" s="274"/>
      <c r="AU185" s="273"/>
      <c r="AV185" s="273"/>
      <c r="AW185" s="273"/>
      <c r="AX185" s="273"/>
      <c r="AY185" s="273"/>
      <c r="AZ185" s="272"/>
      <c r="BA185" s="273"/>
      <c r="BB185" s="273"/>
      <c r="BC185" s="273"/>
      <c r="BD185" s="274"/>
      <c r="BE185" s="273"/>
      <c r="BF185" s="273"/>
      <c r="BG185" s="273"/>
      <c r="BH185" s="273"/>
      <c r="BI185" s="273"/>
      <c r="BJ185" s="272"/>
      <c r="BK185" s="273"/>
      <c r="BL185" s="273"/>
      <c r="BM185" s="273"/>
      <c r="BN185" s="274"/>
      <c r="BO185" s="273"/>
      <c r="BP185" s="273"/>
      <c r="BQ185" s="273"/>
      <c r="BR185" s="273"/>
      <c r="BS185" s="273"/>
      <c r="BT185" s="272"/>
      <c r="BU185" s="273"/>
      <c r="BV185" s="273"/>
      <c r="BW185" s="273"/>
      <c r="BX185" s="274"/>
    </row>
    <row r="186" spans="1:76" x14ac:dyDescent="0.25">
      <c r="A186" s="272" t="s">
        <v>330</v>
      </c>
      <c r="B186" s="275">
        <v>39.14</v>
      </c>
      <c r="C186" s="276">
        <v>36.49</v>
      </c>
      <c r="D186" s="276">
        <v>31.24</v>
      </c>
      <c r="E186" s="276">
        <v>44.08</v>
      </c>
      <c r="F186" s="277">
        <v>23.72</v>
      </c>
      <c r="G186" s="273"/>
      <c r="H186" s="273"/>
      <c r="I186" s="273"/>
      <c r="J186" s="273"/>
      <c r="K186" s="273"/>
      <c r="L186" s="275">
        <v>122</v>
      </c>
      <c r="M186" s="276">
        <v>76.8</v>
      </c>
      <c r="N186" s="276">
        <v>84</v>
      </c>
      <c r="O186" s="276">
        <v>100</v>
      </c>
      <c r="P186" s="277">
        <v>93</v>
      </c>
      <c r="Q186" s="276">
        <v>52.11</v>
      </c>
      <c r="R186" s="276">
        <v>53.98</v>
      </c>
      <c r="S186" s="276">
        <v>59.35</v>
      </c>
      <c r="T186" s="276">
        <v>76.989999999999995</v>
      </c>
      <c r="U186" s="276">
        <v>32.299999999999997</v>
      </c>
      <c r="V186" s="275">
        <v>74.930000000000007</v>
      </c>
      <c r="W186" s="276">
        <v>51</v>
      </c>
      <c r="X186" s="276">
        <v>56.91</v>
      </c>
      <c r="Y186" s="276">
        <v>59.03</v>
      </c>
      <c r="Z186" s="277">
        <v>26</v>
      </c>
      <c r="AA186" s="276">
        <v>19.93</v>
      </c>
      <c r="AB186" s="276">
        <v>17.93</v>
      </c>
      <c r="AC186" s="276">
        <v>15.88</v>
      </c>
      <c r="AD186" s="276">
        <v>30.49</v>
      </c>
      <c r="AE186" s="276">
        <v>9.6</v>
      </c>
      <c r="AF186" s="294"/>
      <c r="AG186" s="295"/>
      <c r="AH186" s="295"/>
      <c r="AI186" s="295"/>
      <c r="AJ186" s="296"/>
      <c r="AK186" s="276">
        <v>2015.74</v>
      </c>
      <c r="AL186" s="276">
        <v>1570.39</v>
      </c>
      <c r="AM186" s="276">
        <v>1270.1099999999999</v>
      </c>
      <c r="AN186" s="276">
        <v>1872.65</v>
      </c>
      <c r="AO186" s="276">
        <v>736.8</v>
      </c>
      <c r="AP186" s="272"/>
      <c r="AQ186" s="273"/>
      <c r="AR186" s="273"/>
      <c r="AS186" s="273"/>
      <c r="AT186" s="274"/>
      <c r="AU186" s="276">
        <v>2288.38</v>
      </c>
      <c r="AV186" s="276">
        <v>2112.6</v>
      </c>
      <c r="AW186" s="276">
        <v>1714.87</v>
      </c>
      <c r="AX186" s="276">
        <v>2816.17</v>
      </c>
      <c r="AY186" s="276">
        <v>1210.4000000000001</v>
      </c>
      <c r="AZ186" s="275">
        <v>1633.76</v>
      </c>
      <c r="BA186" s="276">
        <v>1552.79</v>
      </c>
      <c r="BB186" s="276">
        <v>1253.73</v>
      </c>
      <c r="BC186" s="276">
        <v>1568.43</v>
      </c>
      <c r="BD186" s="277">
        <v>911.2</v>
      </c>
      <c r="BE186" s="276">
        <v>1224</v>
      </c>
      <c r="BF186" s="276">
        <v>822</v>
      </c>
      <c r="BG186" s="276">
        <v>700</v>
      </c>
      <c r="BH186" s="276">
        <v>973</v>
      </c>
      <c r="BI186" s="276">
        <v>588</v>
      </c>
      <c r="BJ186" s="275">
        <v>1015.12</v>
      </c>
      <c r="BK186" s="276">
        <v>465</v>
      </c>
      <c r="BL186" s="276">
        <v>539</v>
      </c>
      <c r="BM186" s="276">
        <v>885.64</v>
      </c>
      <c r="BN186" s="277">
        <v>504.8</v>
      </c>
      <c r="BO186" s="276">
        <v>1920</v>
      </c>
      <c r="BP186" s="276">
        <v>1299</v>
      </c>
      <c r="BQ186" s="276">
        <v>1065</v>
      </c>
      <c r="BR186" s="276">
        <v>2379.04</v>
      </c>
      <c r="BS186" s="276">
        <v>766.4</v>
      </c>
      <c r="BT186" s="275">
        <v>1800</v>
      </c>
      <c r="BU186" s="276">
        <v>1961</v>
      </c>
      <c r="BV186" s="276">
        <v>1210</v>
      </c>
      <c r="BW186" s="276">
        <v>1980.2</v>
      </c>
      <c r="BX186" s="277">
        <v>766.4</v>
      </c>
    </row>
    <row r="187" spans="1:76" x14ac:dyDescent="0.25">
      <c r="A187" s="272" t="s">
        <v>331</v>
      </c>
      <c r="B187" s="275">
        <v>20.16</v>
      </c>
      <c r="C187" s="276">
        <v>38</v>
      </c>
      <c r="D187" s="276">
        <v>39.53</v>
      </c>
      <c r="E187" s="276">
        <v>33.659999999999997</v>
      </c>
      <c r="F187" s="277">
        <v>41.69</v>
      </c>
      <c r="G187" s="273"/>
      <c r="H187" s="273"/>
      <c r="I187" s="273"/>
      <c r="J187" s="273"/>
      <c r="K187" s="273"/>
      <c r="L187" s="275">
        <v>129.30000000000001</v>
      </c>
      <c r="M187" s="276">
        <v>185.25</v>
      </c>
      <c r="N187" s="276">
        <v>167.2</v>
      </c>
      <c r="O187" s="276">
        <v>149.15</v>
      </c>
      <c r="P187" s="277">
        <v>184.1</v>
      </c>
      <c r="Q187" s="276">
        <v>28.33</v>
      </c>
      <c r="R187" s="276">
        <v>43.26</v>
      </c>
      <c r="S187" s="276">
        <v>38.81</v>
      </c>
      <c r="T187" s="276">
        <v>23.92</v>
      </c>
      <c r="U187" s="276">
        <v>38.090000000000003</v>
      </c>
      <c r="V187" s="275">
        <v>41</v>
      </c>
      <c r="W187" s="276">
        <v>81</v>
      </c>
      <c r="X187" s="276">
        <v>58</v>
      </c>
      <c r="Y187" s="276">
        <v>58</v>
      </c>
      <c r="Z187" s="277">
        <v>46</v>
      </c>
      <c r="AA187" s="273"/>
      <c r="AB187" s="273"/>
      <c r="AC187" s="273"/>
      <c r="AD187" s="273"/>
      <c r="AE187" s="273"/>
      <c r="AF187" s="275">
        <v>47</v>
      </c>
      <c r="AG187" s="276">
        <v>34</v>
      </c>
      <c r="AH187" s="276">
        <v>34</v>
      </c>
      <c r="AI187" s="276">
        <v>37</v>
      </c>
      <c r="AJ187" s="277">
        <v>39</v>
      </c>
      <c r="AK187" s="273"/>
      <c r="AL187" s="273"/>
      <c r="AM187" s="273"/>
      <c r="AN187" s="273"/>
      <c r="AO187" s="273"/>
      <c r="AP187" s="272"/>
      <c r="AQ187" s="273"/>
      <c r="AR187" s="273"/>
      <c r="AS187" s="273"/>
      <c r="AT187" s="274"/>
      <c r="AU187" s="276">
        <v>800</v>
      </c>
      <c r="AV187" s="276">
        <v>1311.23</v>
      </c>
      <c r="AW187" s="276">
        <v>1340</v>
      </c>
      <c r="AX187" s="276">
        <v>1046.55</v>
      </c>
      <c r="AY187" s="276">
        <v>1486</v>
      </c>
      <c r="AZ187" s="272"/>
      <c r="BA187" s="273"/>
      <c r="BB187" s="273"/>
      <c r="BC187" s="273"/>
      <c r="BD187" s="274"/>
      <c r="BE187" s="276">
        <v>842</v>
      </c>
      <c r="BF187" s="276">
        <v>689</v>
      </c>
      <c r="BG187" s="276">
        <v>796.24</v>
      </c>
      <c r="BH187" s="276">
        <v>799.14</v>
      </c>
      <c r="BI187" s="276">
        <v>767</v>
      </c>
      <c r="BJ187" s="275"/>
      <c r="BK187" s="276"/>
      <c r="BL187" s="276"/>
      <c r="BM187" s="276"/>
      <c r="BN187" s="277"/>
      <c r="BO187" s="273"/>
      <c r="BP187" s="273"/>
      <c r="BQ187" s="273"/>
      <c r="BR187" s="273"/>
      <c r="BS187" s="273"/>
      <c r="BT187" s="272"/>
      <c r="BU187" s="273"/>
      <c r="BV187" s="273"/>
      <c r="BW187" s="273"/>
      <c r="BX187" s="274"/>
    </row>
    <row r="188" spans="1:76" x14ac:dyDescent="0.25">
      <c r="A188" s="272" t="s">
        <v>332</v>
      </c>
      <c r="B188" s="275">
        <v>19.12</v>
      </c>
      <c r="C188" s="276">
        <v>21.42</v>
      </c>
      <c r="D188" s="276">
        <v>25.51</v>
      </c>
      <c r="E188" s="276">
        <v>28.56</v>
      </c>
      <c r="F188" s="277">
        <v>37.24</v>
      </c>
      <c r="G188" s="273"/>
      <c r="H188" s="273"/>
      <c r="I188" s="273"/>
      <c r="J188" s="273"/>
      <c r="K188" s="273"/>
      <c r="L188" s="272"/>
      <c r="M188" s="273"/>
      <c r="N188" s="273"/>
      <c r="O188" s="273"/>
      <c r="P188" s="274"/>
      <c r="Q188" s="276">
        <v>36.22</v>
      </c>
      <c r="R188" s="276">
        <v>44.85</v>
      </c>
      <c r="S188" s="276">
        <v>44.28</v>
      </c>
      <c r="T188" s="276">
        <v>36.71</v>
      </c>
      <c r="U188" s="276">
        <v>39.14</v>
      </c>
      <c r="V188" s="275">
        <v>32</v>
      </c>
      <c r="W188" s="276">
        <v>50</v>
      </c>
      <c r="X188" s="276">
        <v>58</v>
      </c>
      <c r="Y188" s="276">
        <v>32</v>
      </c>
      <c r="Z188" s="277">
        <v>46</v>
      </c>
      <c r="AA188" s="273"/>
      <c r="AB188" s="273"/>
      <c r="AC188" s="273"/>
      <c r="AD188" s="273"/>
      <c r="AE188" s="273"/>
      <c r="AF188" s="294"/>
      <c r="AG188" s="295"/>
      <c r="AH188" s="295"/>
      <c r="AI188" s="295"/>
      <c r="AJ188" s="296"/>
      <c r="AK188" s="273"/>
      <c r="AL188" s="273"/>
      <c r="AM188" s="273"/>
      <c r="AN188" s="273"/>
      <c r="AO188" s="273"/>
      <c r="AP188" s="272"/>
      <c r="AQ188" s="273"/>
      <c r="AR188" s="273"/>
      <c r="AS188" s="273"/>
      <c r="AT188" s="274"/>
      <c r="AU188" s="273"/>
      <c r="AV188" s="273"/>
      <c r="AW188" s="273"/>
      <c r="AX188" s="273"/>
      <c r="AY188" s="273"/>
      <c r="AZ188" s="272"/>
      <c r="BA188" s="273"/>
      <c r="BB188" s="273"/>
      <c r="BC188" s="273"/>
      <c r="BD188" s="274"/>
      <c r="BE188" s="273"/>
      <c r="BF188" s="273"/>
      <c r="BG188" s="273"/>
      <c r="BH188" s="273"/>
      <c r="BI188" s="273"/>
      <c r="BJ188" s="275"/>
      <c r="BK188" s="276"/>
      <c r="BL188" s="276"/>
      <c r="BM188" s="276"/>
      <c r="BN188" s="277"/>
      <c r="BO188" s="273"/>
      <c r="BP188" s="273"/>
      <c r="BQ188" s="273"/>
      <c r="BR188" s="273"/>
      <c r="BS188" s="273"/>
      <c r="BT188" s="272"/>
      <c r="BU188" s="273"/>
      <c r="BV188" s="273"/>
      <c r="BW188" s="273"/>
      <c r="BX188" s="274"/>
    </row>
    <row r="189" spans="1:76" x14ac:dyDescent="0.25">
      <c r="A189" s="272" t="s">
        <v>333</v>
      </c>
      <c r="B189" s="275">
        <v>41.88</v>
      </c>
      <c r="C189" s="276">
        <v>51.65</v>
      </c>
      <c r="D189" s="276">
        <v>46.19</v>
      </c>
      <c r="E189" s="276">
        <v>57.77</v>
      </c>
      <c r="F189" s="277">
        <v>46.28</v>
      </c>
      <c r="G189" s="273"/>
      <c r="H189" s="273"/>
      <c r="I189" s="273"/>
      <c r="J189" s="273"/>
      <c r="K189" s="273"/>
      <c r="L189" s="275">
        <v>114</v>
      </c>
      <c r="M189" s="276">
        <v>86</v>
      </c>
      <c r="N189" s="276">
        <v>78</v>
      </c>
      <c r="O189" s="276">
        <v>74.400000000000006</v>
      </c>
      <c r="P189" s="277">
        <v>93</v>
      </c>
      <c r="Q189" s="276">
        <v>42.72</v>
      </c>
      <c r="R189" s="276">
        <v>60.01</v>
      </c>
      <c r="S189" s="276">
        <v>44.32</v>
      </c>
      <c r="T189" s="276">
        <v>56.14</v>
      </c>
      <c r="U189" s="276">
        <v>44.07</v>
      </c>
      <c r="V189" s="275">
        <v>55</v>
      </c>
      <c r="W189" s="276">
        <v>57.8</v>
      </c>
      <c r="X189" s="276">
        <v>44</v>
      </c>
      <c r="Y189" s="276">
        <v>38.4</v>
      </c>
      <c r="Z189" s="277">
        <v>44</v>
      </c>
      <c r="AA189" s="276">
        <v>18</v>
      </c>
      <c r="AB189" s="276">
        <v>12</v>
      </c>
      <c r="AC189" s="276">
        <v>10</v>
      </c>
      <c r="AD189" s="276">
        <v>15.4</v>
      </c>
      <c r="AE189" s="276">
        <v>19</v>
      </c>
      <c r="AF189" s="294"/>
      <c r="AG189" s="295"/>
      <c r="AH189" s="295"/>
      <c r="AI189" s="295"/>
      <c r="AJ189" s="296"/>
      <c r="AK189" s="276">
        <v>1789</v>
      </c>
      <c r="AL189" s="276">
        <v>1904.5</v>
      </c>
      <c r="AM189" s="276">
        <v>1393.6</v>
      </c>
      <c r="AN189" s="276">
        <v>1454.7</v>
      </c>
      <c r="AO189" s="276">
        <v>1313.2</v>
      </c>
      <c r="AP189" s="272"/>
      <c r="AQ189" s="273"/>
      <c r="AR189" s="273"/>
      <c r="AS189" s="273"/>
      <c r="AT189" s="274"/>
      <c r="AU189" s="276">
        <v>1545.6</v>
      </c>
      <c r="AV189" s="276">
        <v>1753.68</v>
      </c>
      <c r="AW189" s="276">
        <v>869.51</v>
      </c>
      <c r="AX189" s="276">
        <v>1352.83</v>
      </c>
      <c r="AY189" s="276">
        <v>1159.49</v>
      </c>
      <c r="AZ189" s="275">
        <v>1054.72</v>
      </c>
      <c r="BA189" s="276">
        <v>613</v>
      </c>
      <c r="BB189" s="276">
        <v>759.2</v>
      </c>
      <c r="BC189" s="276">
        <v>1474.89</v>
      </c>
      <c r="BD189" s="277">
        <v>1113.74</v>
      </c>
      <c r="BE189" s="273"/>
      <c r="BF189" s="273"/>
      <c r="BG189" s="273"/>
      <c r="BH189" s="273"/>
      <c r="BI189" s="273"/>
      <c r="BJ189" s="275"/>
      <c r="BK189" s="276"/>
      <c r="BL189" s="276"/>
      <c r="BM189" s="276"/>
      <c r="BN189" s="277"/>
      <c r="BO189" s="276">
        <v>1920</v>
      </c>
      <c r="BP189" s="276">
        <v>1371.51</v>
      </c>
      <c r="BQ189" s="276">
        <v>1090.79</v>
      </c>
      <c r="BR189" s="276">
        <v>1851.72</v>
      </c>
      <c r="BS189" s="276">
        <v>1271.1099999999999</v>
      </c>
      <c r="BT189" s="275">
        <v>1872</v>
      </c>
      <c r="BU189" s="276">
        <v>1285.8</v>
      </c>
      <c r="BV189" s="276">
        <v>1180.5</v>
      </c>
      <c r="BW189" s="276">
        <v>1303.4000000000001</v>
      </c>
      <c r="BX189" s="277">
        <v>1195.0999999999999</v>
      </c>
    </row>
    <row r="190" spans="1:76" x14ac:dyDescent="0.25">
      <c r="A190" s="272" t="s">
        <v>334</v>
      </c>
      <c r="B190" s="275">
        <v>43.54</v>
      </c>
      <c r="C190" s="276">
        <v>37.049999999999997</v>
      </c>
      <c r="D190" s="276">
        <v>27.99</v>
      </c>
      <c r="E190" s="276">
        <v>39.049999999999997</v>
      </c>
      <c r="F190" s="277">
        <v>31.28</v>
      </c>
      <c r="G190" s="273"/>
      <c r="H190" s="273"/>
      <c r="I190" s="273"/>
      <c r="J190" s="273"/>
      <c r="K190" s="273"/>
      <c r="L190" s="275">
        <v>97</v>
      </c>
      <c r="M190" s="276">
        <v>86</v>
      </c>
      <c r="N190" s="276">
        <v>82</v>
      </c>
      <c r="O190" s="276">
        <v>80</v>
      </c>
      <c r="P190" s="277">
        <v>93</v>
      </c>
      <c r="Q190" s="276">
        <v>50.91</v>
      </c>
      <c r="R190" s="276">
        <v>40.21</v>
      </c>
      <c r="S190" s="276">
        <v>31.77</v>
      </c>
      <c r="T190" s="276">
        <v>43.47</v>
      </c>
      <c r="U190" s="276">
        <v>38</v>
      </c>
      <c r="V190" s="275">
        <v>53</v>
      </c>
      <c r="W190" s="276">
        <v>48.92</v>
      </c>
      <c r="X190" s="276">
        <v>44</v>
      </c>
      <c r="Y190" s="276">
        <v>48.08</v>
      </c>
      <c r="Z190" s="277">
        <v>36</v>
      </c>
      <c r="AA190" s="273"/>
      <c r="AB190" s="273"/>
      <c r="AC190" s="273"/>
      <c r="AD190" s="273"/>
      <c r="AE190" s="273"/>
      <c r="AF190" s="294"/>
      <c r="AG190" s="295"/>
      <c r="AH190" s="295"/>
      <c r="AI190" s="295"/>
      <c r="AJ190" s="296"/>
      <c r="AK190" s="276">
        <v>2228.88</v>
      </c>
      <c r="AL190" s="276">
        <v>2070.9</v>
      </c>
      <c r="AM190" s="276">
        <v>1286.78</v>
      </c>
      <c r="AN190" s="276">
        <v>1399.33</v>
      </c>
      <c r="AO190" s="276">
        <v>1167.3699999999999</v>
      </c>
      <c r="AP190" s="272"/>
      <c r="AQ190" s="273"/>
      <c r="AR190" s="273"/>
      <c r="AS190" s="273"/>
      <c r="AT190" s="274"/>
      <c r="AU190" s="276">
        <v>1694.56</v>
      </c>
      <c r="AV190" s="276">
        <v>1335.9</v>
      </c>
      <c r="AW190" s="276">
        <v>822.4</v>
      </c>
      <c r="AX190" s="276">
        <v>1354.52</v>
      </c>
      <c r="AY190" s="276">
        <v>1134.28</v>
      </c>
      <c r="AZ190" s="275">
        <v>1452.96</v>
      </c>
      <c r="BA190" s="276">
        <v>980.67</v>
      </c>
      <c r="BB190" s="276">
        <v>651.42999999999995</v>
      </c>
      <c r="BC190" s="276">
        <v>868.21</v>
      </c>
      <c r="BD190" s="277">
        <v>915.38</v>
      </c>
      <c r="BE190" s="273"/>
      <c r="BF190" s="273"/>
      <c r="BG190" s="273"/>
      <c r="BH190" s="273"/>
      <c r="BI190" s="273"/>
      <c r="BJ190" s="275">
        <v>672</v>
      </c>
      <c r="BK190" s="276">
        <v>592</v>
      </c>
      <c r="BL190" s="276">
        <v>394.4</v>
      </c>
      <c r="BM190" s="276">
        <v>711.11</v>
      </c>
      <c r="BN190" s="277">
        <v>394.4</v>
      </c>
      <c r="BO190" s="276">
        <v>1920</v>
      </c>
      <c r="BP190" s="276">
        <v>1167</v>
      </c>
      <c r="BQ190" s="276">
        <v>1065</v>
      </c>
      <c r="BR190" s="276">
        <v>1663.46</v>
      </c>
      <c r="BS190" s="276">
        <v>1173.8</v>
      </c>
      <c r="BT190" s="275">
        <v>1872</v>
      </c>
      <c r="BU190" s="276">
        <v>1286</v>
      </c>
      <c r="BV190" s="276">
        <v>1210</v>
      </c>
      <c r="BW190" s="276">
        <v>2028</v>
      </c>
      <c r="BX190" s="277">
        <v>1099.4000000000001</v>
      </c>
    </row>
    <row r="191" spans="1:76" x14ac:dyDescent="0.25">
      <c r="A191" s="272" t="s">
        <v>335</v>
      </c>
      <c r="B191" s="275">
        <v>33.090000000000003</v>
      </c>
      <c r="C191" s="276">
        <v>49.17</v>
      </c>
      <c r="D191" s="276">
        <v>34.67</v>
      </c>
      <c r="E191" s="276">
        <v>36.86</v>
      </c>
      <c r="F191" s="277">
        <v>31.24</v>
      </c>
      <c r="G191" s="273"/>
      <c r="H191" s="273"/>
      <c r="I191" s="273"/>
      <c r="J191" s="273"/>
      <c r="K191" s="273"/>
      <c r="L191" s="275">
        <v>197.91</v>
      </c>
      <c r="M191" s="276">
        <v>190.53</v>
      </c>
      <c r="N191" s="276">
        <v>194.59</v>
      </c>
      <c r="O191" s="276">
        <v>186.66</v>
      </c>
      <c r="P191" s="277">
        <v>196.63</v>
      </c>
      <c r="Q191" s="276">
        <v>111.2</v>
      </c>
      <c r="R191" s="276">
        <v>128.01</v>
      </c>
      <c r="S191" s="276">
        <v>122.72</v>
      </c>
      <c r="T191" s="276">
        <v>117.05</v>
      </c>
      <c r="U191" s="276">
        <v>129.65</v>
      </c>
      <c r="V191" s="275">
        <v>60</v>
      </c>
      <c r="W191" s="276">
        <v>81</v>
      </c>
      <c r="X191" s="276">
        <v>56</v>
      </c>
      <c r="Y191" s="276">
        <v>43</v>
      </c>
      <c r="Z191" s="277">
        <v>46</v>
      </c>
      <c r="AA191" s="273"/>
      <c r="AB191" s="273"/>
      <c r="AC191" s="273"/>
      <c r="AD191" s="273"/>
      <c r="AE191" s="273"/>
      <c r="AF191" s="294"/>
      <c r="AG191" s="295"/>
      <c r="AH191" s="295"/>
      <c r="AI191" s="295"/>
      <c r="AJ191" s="296"/>
      <c r="AK191" s="273"/>
      <c r="AL191" s="273"/>
      <c r="AM191" s="273"/>
      <c r="AN191" s="273"/>
      <c r="AO191" s="273"/>
      <c r="AP191" s="272"/>
      <c r="AQ191" s="273"/>
      <c r="AR191" s="273"/>
      <c r="AS191" s="273"/>
      <c r="AT191" s="274"/>
      <c r="AU191" s="273"/>
      <c r="AV191" s="273"/>
      <c r="AW191" s="273"/>
      <c r="AX191" s="273"/>
      <c r="AY191" s="273"/>
      <c r="AZ191" s="272"/>
      <c r="BA191" s="273"/>
      <c r="BB191" s="273"/>
      <c r="BC191" s="273"/>
      <c r="BD191" s="274"/>
      <c r="BE191" s="276">
        <v>899</v>
      </c>
      <c r="BF191" s="276">
        <v>817</v>
      </c>
      <c r="BG191" s="276">
        <v>793</v>
      </c>
      <c r="BH191" s="276">
        <v>665</v>
      </c>
      <c r="BI191" s="276">
        <v>588</v>
      </c>
      <c r="BJ191" s="275"/>
      <c r="BK191" s="276"/>
      <c r="BL191" s="276"/>
      <c r="BM191" s="276"/>
      <c r="BN191" s="277"/>
      <c r="BO191" s="273"/>
      <c r="BP191" s="273"/>
      <c r="BQ191" s="273"/>
      <c r="BR191" s="273"/>
      <c r="BS191" s="273"/>
      <c r="BT191" s="272"/>
      <c r="BU191" s="273"/>
      <c r="BV191" s="273"/>
      <c r="BW191" s="273"/>
      <c r="BX191" s="274"/>
    </row>
    <row r="192" spans="1:76" x14ac:dyDescent="0.25">
      <c r="A192" s="272" t="s">
        <v>336</v>
      </c>
      <c r="B192" s="275">
        <v>37.44</v>
      </c>
      <c r="C192" s="276">
        <v>33.36</v>
      </c>
      <c r="D192" s="276">
        <v>31.15</v>
      </c>
      <c r="E192" s="276">
        <v>43.61</v>
      </c>
      <c r="F192" s="277">
        <v>19.82</v>
      </c>
      <c r="G192" s="273"/>
      <c r="H192" s="273"/>
      <c r="I192" s="273"/>
      <c r="J192" s="273"/>
      <c r="K192" s="273"/>
      <c r="L192" s="275">
        <v>122</v>
      </c>
      <c r="M192" s="276">
        <v>89</v>
      </c>
      <c r="N192" s="276">
        <v>85.7</v>
      </c>
      <c r="O192" s="276">
        <v>120</v>
      </c>
      <c r="P192" s="277">
        <v>93</v>
      </c>
      <c r="Q192" s="276">
        <v>54.05</v>
      </c>
      <c r="R192" s="276">
        <v>38.47</v>
      </c>
      <c r="S192" s="276">
        <v>54.96</v>
      </c>
      <c r="T192" s="276">
        <v>44.47</v>
      </c>
      <c r="U192" s="276">
        <v>22.58</v>
      </c>
      <c r="V192" s="275">
        <v>41</v>
      </c>
      <c r="W192" s="276">
        <v>65</v>
      </c>
      <c r="X192" s="276">
        <v>53</v>
      </c>
      <c r="Y192" s="276">
        <v>29.6</v>
      </c>
      <c r="Z192" s="277">
        <v>28.8</v>
      </c>
      <c r="AA192" s="276">
        <v>22.89</v>
      </c>
      <c r="AB192" s="276">
        <v>12.66</v>
      </c>
      <c r="AC192" s="276">
        <v>12.78</v>
      </c>
      <c r="AD192" s="276">
        <v>25.78</v>
      </c>
      <c r="AE192" s="276">
        <v>12</v>
      </c>
      <c r="AF192" s="294"/>
      <c r="AG192" s="295"/>
      <c r="AH192" s="295"/>
      <c r="AI192" s="295"/>
      <c r="AJ192" s="296"/>
      <c r="AK192" s="276">
        <v>1609.36</v>
      </c>
      <c r="AL192" s="276">
        <v>1401.45</v>
      </c>
      <c r="AM192" s="276">
        <v>1244.4000000000001</v>
      </c>
      <c r="AN192" s="276">
        <v>2006.54</v>
      </c>
      <c r="AO192" s="276">
        <v>796.56</v>
      </c>
      <c r="AP192" s="275">
        <v>1219</v>
      </c>
      <c r="AQ192" s="276">
        <v>1114</v>
      </c>
      <c r="AR192" s="276">
        <v>1112</v>
      </c>
      <c r="AS192" s="276">
        <v>1362</v>
      </c>
      <c r="AT192" s="277">
        <v>1362</v>
      </c>
      <c r="AU192" s="276">
        <v>1630.23</v>
      </c>
      <c r="AV192" s="276">
        <v>1667.06</v>
      </c>
      <c r="AW192" s="276">
        <v>1469.38</v>
      </c>
      <c r="AX192" s="276">
        <v>1873.26</v>
      </c>
      <c r="AY192" s="276">
        <v>1192</v>
      </c>
      <c r="AZ192" s="275">
        <v>1730.74</v>
      </c>
      <c r="BA192" s="276">
        <v>1456.76</v>
      </c>
      <c r="BB192" s="276">
        <v>872.87</v>
      </c>
      <c r="BC192" s="276">
        <v>1680.81</v>
      </c>
      <c r="BD192" s="277">
        <v>848.8</v>
      </c>
      <c r="BE192" s="276">
        <v>1224</v>
      </c>
      <c r="BF192" s="276">
        <v>822</v>
      </c>
      <c r="BG192" s="276">
        <v>700</v>
      </c>
      <c r="BH192" s="276">
        <v>1026</v>
      </c>
      <c r="BI192" s="276">
        <v>651.20000000000005</v>
      </c>
      <c r="BJ192" s="275">
        <v>653</v>
      </c>
      <c r="BK192" s="276">
        <v>471.2</v>
      </c>
      <c r="BL192" s="276">
        <v>569</v>
      </c>
      <c r="BM192" s="276">
        <v>830.48</v>
      </c>
      <c r="BN192" s="277">
        <v>396</v>
      </c>
      <c r="BO192" s="276">
        <v>1920</v>
      </c>
      <c r="BP192" s="276">
        <v>1299</v>
      </c>
      <c r="BQ192" s="276">
        <v>1065</v>
      </c>
      <c r="BR192" s="276">
        <v>1532</v>
      </c>
      <c r="BS192" s="276">
        <v>776</v>
      </c>
      <c r="BT192" s="275">
        <v>1584.1</v>
      </c>
      <c r="BU192" s="276">
        <v>1961</v>
      </c>
      <c r="BV192" s="276">
        <v>1812</v>
      </c>
      <c r="BW192" s="276">
        <v>2346</v>
      </c>
      <c r="BX192" s="277">
        <v>756.8</v>
      </c>
    </row>
    <row r="193" spans="1:76" x14ac:dyDescent="0.25">
      <c r="A193" s="272" t="s">
        <v>337</v>
      </c>
      <c r="B193" s="275">
        <v>22.68</v>
      </c>
      <c r="C193" s="276">
        <v>31.16</v>
      </c>
      <c r="D193" s="276">
        <v>29.91</v>
      </c>
      <c r="E193" s="276">
        <v>21.4</v>
      </c>
      <c r="F193" s="277">
        <v>29.83</v>
      </c>
      <c r="G193" s="273"/>
      <c r="H193" s="273"/>
      <c r="I193" s="273"/>
      <c r="J193" s="273"/>
      <c r="K193" s="273"/>
      <c r="L193" s="275">
        <v>70</v>
      </c>
      <c r="M193" s="276">
        <v>65.599999999999994</v>
      </c>
      <c r="N193" s="276">
        <v>77</v>
      </c>
      <c r="O193" s="276">
        <v>90</v>
      </c>
      <c r="P193" s="277">
        <v>93</v>
      </c>
      <c r="Q193" s="276">
        <v>41.93</v>
      </c>
      <c r="R193" s="276">
        <v>43.73</v>
      </c>
      <c r="S193" s="276">
        <v>35.880000000000003</v>
      </c>
      <c r="T193" s="276">
        <v>21.85</v>
      </c>
      <c r="U193" s="276">
        <v>27.39</v>
      </c>
      <c r="V193" s="275">
        <v>61</v>
      </c>
      <c r="W193" s="276">
        <v>72</v>
      </c>
      <c r="X193" s="276">
        <v>58</v>
      </c>
      <c r="Y193" s="276">
        <v>43.2</v>
      </c>
      <c r="Z193" s="277">
        <v>43.2</v>
      </c>
      <c r="AA193" s="273"/>
      <c r="AB193" s="273"/>
      <c r="AC193" s="273"/>
      <c r="AD193" s="273"/>
      <c r="AE193" s="273"/>
      <c r="AF193" s="294"/>
      <c r="AG193" s="295"/>
      <c r="AH193" s="295"/>
      <c r="AI193" s="295"/>
      <c r="AJ193" s="296"/>
      <c r="AK193" s="273"/>
      <c r="AL193" s="273"/>
      <c r="AM193" s="273"/>
      <c r="AN193" s="273"/>
      <c r="AO193" s="273"/>
      <c r="AP193" s="272"/>
      <c r="AQ193" s="273"/>
      <c r="AR193" s="273"/>
      <c r="AS193" s="273"/>
      <c r="AT193" s="274"/>
      <c r="AU193" s="276">
        <v>947</v>
      </c>
      <c r="AV193" s="276">
        <v>1183</v>
      </c>
      <c r="AW193" s="276">
        <v>1130.51</v>
      </c>
      <c r="AX193" s="276">
        <v>1064.26</v>
      </c>
      <c r="AY193" s="276">
        <v>1141.67</v>
      </c>
      <c r="AZ193" s="272"/>
      <c r="BA193" s="273"/>
      <c r="BB193" s="273"/>
      <c r="BC193" s="273"/>
      <c r="BD193" s="274"/>
      <c r="BE193" s="273"/>
      <c r="BF193" s="273"/>
      <c r="BG193" s="273"/>
      <c r="BH193" s="273"/>
      <c r="BI193" s="273"/>
      <c r="BJ193" s="272"/>
      <c r="BK193" s="273"/>
      <c r="BL193" s="273"/>
      <c r="BM193" s="273"/>
      <c r="BN193" s="274"/>
      <c r="BO193" s="273"/>
      <c r="BP193" s="273"/>
      <c r="BQ193" s="273"/>
      <c r="BR193" s="273"/>
      <c r="BS193" s="273"/>
      <c r="BT193" s="272"/>
      <c r="BU193" s="273"/>
      <c r="BV193" s="273"/>
      <c r="BW193" s="273"/>
      <c r="BX193" s="274"/>
    </row>
    <row r="194" spans="1:76" x14ac:dyDescent="0.25">
      <c r="A194" s="272" t="s">
        <v>338</v>
      </c>
      <c r="B194" s="275">
        <v>46.1</v>
      </c>
      <c r="C194" s="276">
        <v>37.92</v>
      </c>
      <c r="D194" s="276">
        <v>42.76</v>
      </c>
      <c r="E194" s="276">
        <v>37.26</v>
      </c>
      <c r="F194" s="277">
        <v>20.34</v>
      </c>
      <c r="G194" s="273"/>
      <c r="H194" s="273"/>
      <c r="I194" s="273"/>
      <c r="J194" s="273"/>
      <c r="K194" s="273"/>
      <c r="L194" s="275">
        <v>96</v>
      </c>
      <c r="M194" s="276">
        <v>100</v>
      </c>
      <c r="N194" s="276">
        <v>129</v>
      </c>
      <c r="O194" s="276">
        <v>92</v>
      </c>
      <c r="P194" s="277">
        <v>75</v>
      </c>
      <c r="Q194" s="276">
        <v>65.66</v>
      </c>
      <c r="R194" s="276">
        <v>59.05</v>
      </c>
      <c r="S194" s="276">
        <v>70.44</v>
      </c>
      <c r="T194" s="276">
        <v>63.83</v>
      </c>
      <c r="U194" s="276">
        <v>22.02</v>
      </c>
      <c r="V194" s="275">
        <v>52</v>
      </c>
      <c r="W194" s="276">
        <v>49.11</v>
      </c>
      <c r="X194" s="276">
        <v>71.81</v>
      </c>
      <c r="Y194" s="276">
        <v>46</v>
      </c>
      <c r="Z194" s="277">
        <v>29.6</v>
      </c>
      <c r="AA194" s="276">
        <v>13</v>
      </c>
      <c r="AB194" s="276">
        <v>16</v>
      </c>
      <c r="AC194" s="276">
        <v>19</v>
      </c>
      <c r="AD194" s="276">
        <v>26</v>
      </c>
      <c r="AE194" s="276">
        <v>15.2</v>
      </c>
      <c r="AF194" s="294"/>
      <c r="AG194" s="295"/>
      <c r="AH194" s="295"/>
      <c r="AI194" s="295"/>
      <c r="AJ194" s="296"/>
      <c r="AK194" s="276">
        <v>1338</v>
      </c>
      <c r="AL194" s="276">
        <v>1123</v>
      </c>
      <c r="AM194" s="276">
        <v>1566</v>
      </c>
      <c r="AN194" s="276">
        <v>1597</v>
      </c>
      <c r="AO194" s="276">
        <v>824</v>
      </c>
      <c r="AP194" s="275">
        <v>1219</v>
      </c>
      <c r="AQ194" s="276">
        <v>1114.3800000000001</v>
      </c>
      <c r="AR194" s="276">
        <v>1659</v>
      </c>
      <c r="AS194" s="276">
        <v>2018</v>
      </c>
      <c r="AT194" s="277">
        <v>1474</v>
      </c>
      <c r="AU194" s="276">
        <v>2163.33</v>
      </c>
      <c r="AV194" s="276">
        <v>2628.47</v>
      </c>
      <c r="AW194" s="276">
        <v>2161.31</v>
      </c>
      <c r="AX194" s="276">
        <v>1250.27</v>
      </c>
      <c r="AY194" s="276">
        <v>1139.2</v>
      </c>
      <c r="AZ194" s="275">
        <v>1932.72</v>
      </c>
      <c r="BA194" s="276">
        <v>1443</v>
      </c>
      <c r="BB194" s="276">
        <v>1650.34</v>
      </c>
      <c r="BC194" s="276">
        <v>1562.22</v>
      </c>
      <c r="BD194" s="277">
        <v>938.4</v>
      </c>
      <c r="BE194" s="276">
        <v>600</v>
      </c>
      <c r="BF194" s="276">
        <v>600</v>
      </c>
      <c r="BG194" s="276">
        <v>735</v>
      </c>
      <c r="BH194" s="276">
        <v>878.94</v>
      </c>
      <c r="BI194" s="276">
        <v>584.79999999999995</v>
      </c>
      <c r="BJ194" s="275">
        <v>650</v>
      </c>
      <c r="BK194" s="276">
        <v>600.79999999999995</v>
      </c>
      <c r="BL194" s="276">
        <v>600.79999999999995</v>
      </c>
      <c r="BM194" s="276">
        <v>889</v>
      </c>
      <c r="BN194" s="277">
        <v>444</v>
      </c>
      <c r="BO194" s="276">
        <v>1920</v>
      </c>
      <c r="BP194" s="276">
        <v>1299</v>
      </c>
      <c r="BQ194" s="276">
        <v>1065</v>
      </c>
      <c r="BR194" s="276">
        <v>1761</v>
      </c>
      <c r="BS194" s="276">
        <v>780</v>
      </c>
      <c r="BT194" s="275">
        <v>2076</v>
      </c>
      <c r="BU194" s="276">
        <v>1961</v>
      </c>
      <c r="BV194" s="276">
        <v>1812</v>
      </c>
      <c r="BW194" s="276">
        <v>1468</v>
      </c>
      <c r="BX194" s="277">
        <v>780</v>
      </c>
    </row>
    <row r="195" spans="1:76" ht="15.75" thickBot="1" x14ac:dyDescent="0.3">
      <c r="A195" s="297" t="s">
        <v>339</v>
      </c>
      <c r="B195" s="298">
        <v>26.08</v>
      </c>
      <c r="C195" s="299">
        <v>41.4</v>
      </c>
      <c r="D195" s="299">
        <v>34.46</v>
      </c>
      <c r="E195" s="299">
        <v>33.08</v>
      </c>
      <c r="F195" s="300">
        <v>41.23</v>
      </c>
      <c r="G195" s="301"/>
      <c r="H195" s="301"/>
      <c r="I195" s="301"/>
      <c r="J195" s="301"/>
      <c r="K195" s="301"/>
      <c r="L195" s="298">
        <v>109</v>
      </c>
      <c r="M195" s="299">
        <v>92</v>
      </c>
      <c r="N195" s="299">
        <v>90</v>
      </c>
      <c r="O195" s="299">
        <v>70</v>
      </c>
      <c r="P195" s="300">
        <v>75</v>
      </c>
      <c r="Q195" s="299">
        <v>23.76</v>
      </c>
      <c r="R195" s="299">
        <v>43.11</v>
      </c>
      <c r="S195" s="299">
        <v>38.270000000000003</v>
      </c>
      <c r="T195" s="299">
        <v>20.14</v>
      </c>
      <c r="U195" s="299">
        <v>31.65</v>
      </c>
      <c r="V195" s="298">
        <v>24</v>
      </c>
      <c r="W195" s="299">
        <v>82</v>
      </c>
      <c r="X195" s="299">
        <v>58</v>
      </c>
      <c r="Y195" s="299">
        <v>40.799999999999997</v>
      </c>
      <c r="Z195" s="300">
        <v>46</v>
      </c>
      <c r="AA195" s="301"/>
      <c r="AB195" s="301"/>
      <c r="AC195" s="301"/>
      <c r="AD195" s="301"/>
      <c r="AE195" s="301"/>
      <c r="AF195" s="302"/>
      <c r="AG195" s="303"/>
      <c r="AH195" s="303"/>
      <c r="AI195" s="303"/>
      <c r="AJ195" s="304"/>
      <c r="AK195" s="301"/>
      <c r="AL195" s="301"/>
      <c r="AM195" s="301"/>
      <c r="AN195" s="301"/>
      <c r="AO195" s="301"/>
      <c r="AP195" s="297"/>
      <c r="AQ195" s="301"/>
      <c r="AR195" s="301"/>
      <c r="AS195" s="301"/>
      <c r="AT195" s="305"/>
      <c r="AU195" s="299">
        <v>1104.54</v>
      </c>
      <c r="AV195" s="299">
        <v>1193.58</v>
      </c>
      <c r="AW195" s="299">
        <v>1145.48</v>
      </c>
      <c r="AX195" s="299">
        <v>1083.74</v>
      </c>
      <c r="AY195" s="299">
        <v>1001.84</v>
      </c>
      <c r="AZ195" s="298">
        <v>976</v>
      </c>
      <c r="BA195" s="299">
        <v>1480</v>
      </c>
      <c r="BB195" s="299">
        <v>1040</v>
      </c>
      <c r="BC195" s="299">
        <v>632</v>
      </c>
      <c r="BD195" s="300">
        <v>632</v>
      </c>
      <c r="BE195" s="299">
        <v>899</v>
      </c>
      <c r="BF195" s="299">
        <v>847.57</v>
      </c>
      <c r="BG195" s="299">
        <v>713</v>
      </c>
      <c r="BH195" s="299">
        <v>828.81</v>
      </c>
      <c r="BI195" s="299">
        <v>766.93</v>
      </c>
      <c r="BJ195" s="297"/>
      <c r="BK195" s="301"/>
      <c r="BL195" s="301"/>
      <c r="BM195" s="301"/>
      <c r="BN195" s="305"/>
      <c r="BO195" s="301"/>
      <c r="BP195" s="301"/>
      <c r="BQ195" s="301"/>
      <c r="BR195" s="301"/>
      <c r="BS195" s="301"/>
      <c r="BT195" s="297"/>
      <c r="BU195" s="301"/>
      <c r="BV195" s="301"/>
      <c r="BW195" s="301"/>
      <c r="BX195" s="305"/>
    </row>
    <row r="196" spans="1:76" x14ac:dyDescent="0.25">
      <c r="A196" s="272" t="s">
        <v>340</v>
      </c>
      <c r="B196" s="275">
        <v>43.34</v>
      </c>
      <c r="C196" s="276">
        <v>56.1</v>
      </c>
      <c r="D196" s="276">
        <v>41.96</v>
      </c>
      <c r="E196" s="276">
        <v>82.85</v>
      </c>
      <c r="F196" s="277">
        <v>45.89</v>
      </c>
      <c r="G196" s="276">
        <v>42.09</v>
      </c>
      <c r="H196" s="276">
        <v>36.840000000000003</v>
      </c>
      <c r="I196" s="276">
        <v>47.42</v>
      </c>
      <c r="J196" s="276">
        <v>51.55</v>
      </c>
      <c r="K196" s="276">
        <v>46.31</v>
      </c>
      <c r="L196" s="275">
        <v>160.16999999999999</v>
      </c>
      <c r="M196" s="276">
        <v>109.2</v>
      </c>
      <c r="N196" s="276">
        <v>157</v>
      </c>
      <c r="O196" s="276">
        <v>118.98</v>
      </c>
      <c r="P196" s="277">
        <v>134.1</v>
      </c>
      <c r="Q196" s="276">
        <v>54</v>
      </c>
      <c r="R196" s="276">
        <v>38.4</v>
      </c>
      <c r="S196" s="276">
        <v>52</v>
      </c>
      <c r="T196" s="276">
        <v>49</v>
      </c>
      <c r="U196" s="276">
        <v>38.4</v>
      </c>
      <c r="V196" s="275">
        <v>94.41</v>
      </c>
      <c r="W196" s="276">
        <v>89.67</v>
      </c>
      <c r="X196" s="276">
        <v>89.49</v>
      </c>
      <c r="Y196" s="276">
        <v>94.88</v>
      </c>
      <c r="Z196" s="277">
        <v>54.24</v>
      </c>
      <c r="AA196" s="273"/>
      <c r="AB196" s="273"/>
      <c r="AC196" s="273"/>
      <c r="AD196" s="273"/>
      <c r="AE196" s="273"/>
      <c r="AF196" s="275">
        <v>93.68</v>
      </c>
      <c r="AG196" s="276">
        <v>65.400000000000006</v>
      </c>
      <c r="AH196" s="276">
        <v>93.4</v>
      </c>
      <c r="AI196" s="276">
        <v>83.61</v>
      </c>
      <c r="AJ196" s="277">
        <v>67.77</v>
      </c>
      <c r="AK196" s="273"/>
      <c r="AL196" s="273"/>
      <c r="AM196" s="273"/>
      <c r="AN196" s="273"/>
      <c r="AO196" s="273"/>
      <c r="AP196" s="275">
        <v>1850.38</v>
      </c>
      <c r="AQ196" s="276">
        <v>1955.15</v>
      </c>
      <c r="AR196" s="276">
        <v>2035.92</v>
      </c>
      <c r="AS196" s="276">
        <v>2161.69</v>
      </c>
      <c r="AT196" s="277">
        <v>2334.46</v>
      </c>
      <c r="AU196" s="273"/>
      <c r="AV196" s="273"/>
      <c r="AW196" s="273"/>
      <c r="AX196" s="273"/>
      <c r="AY196" s="273"/>
      <c r="AZ196" s="294"/>
      <c r="BA196" s="295"/>
      <c r="BB196" s="295"/>
      <c r="BC196" s="295"/>
      <c r="BD196" s="296"/>
      <c r="BE196" s="273"/>
      <c r="BF196" s="273"/>
      <c r="BG196" s="273"/>
      <c r="BH196" s="273"/>
      <c r="BI196" s="273"/>
      <c r="BJ196" s="294"/>
      <c r="BK196" s="295"/>
      <c r="BL196" s="295"/>
      <c r="BM196" s="295"/>
      <c r="BN196" s="296"/>
      <c r="BO196" s="273"/>
      <c r="BP196" s="273"/>
      <c r="BQ196" s="273"/>
      <c r="BR196" s="273"/>
      <c r="BS196" s="273"/>
      <c r="BT196" s="294"/>
      <c r="BU196" s="295"/>
      <c r="BV196" s="295"/>
      <c r="BW196" s="295"/>
      <c r="BX196" s="296"/>
    </row>
    <row r="197" spans="1:76" x14ac:dyDescent="0.25">
      <c r="A197" s="272" t="s">
        <v>341</v>
      </c>
      <c r="B197" s="275">
        <v>55.43</v>
      </c>
      <c r="C197" s="276">
        <v>72.98</v>
      </c>
      <c r="D197" s="276">
        <v>55.97</v>
      </c>
      <c r="E197" s="276">
        <v>75.95</v>
      </c>
      <c r="F197" s="277">
        <v>42.05</v>
      </c>
      <c r="G197" s="276">
        <v>36.82</v>
      </c>
      <c r="H197" s="276">
        <v>45.44</v>
      </c>
      <c r="I197" s="276">
        <v>48.07</v>
      </c>
      <c r="J197" s="276">
        <v>50.37</v>
      </c>
      <c r="K197" s="276">
        <v>41.87</v>
      </c>
      <c r="L197" s="275">
        <v>143.16999999999999</v>
      </c>
      <c r="M197" s="276">
        <v>161.94</v>
      </c>
      <c r="N197" s="276">
        <v>167.69</v>
      </c>
      <c r="O197" s="276">
        <v>150.41999999999999</v>
      </c>
      <c r="P197" s="277">
        <v>140.09</v>
      </c>
      <c r="Q197" s="276">
        <v>58</v>
      </c>
      <c r="R197" s="276">
        <v>65</v>
      </c>
      <c r="S197" s="276">
        <v>68</v>
      </c>
      <c r="T197" s="276">
        <v>72</v>
      </c>
      <c r="U197" s="276">
        <v>39.200000000000003</v>
      </c>
      <c r="V197" s="275">
        <v>84.77</v>
      </c>
      <c r="W197" s="276">
        <v>108.53</v>
      </c>
      <c r="X197" s="276">
        <v>109.38</v>
      </c>
      <c r="Y197" s="276">
        <v>99</v>
      </c>
      <c r="Z197" s="277">
        <v>82.8</v>
      </c>
      <c r="AA197" s="273"/>
      <c r="AB197" s="273"/>
      <c r="AC197" s="273"/>
      <c r="AD197" s="273"/>
      <c r="AE197" s="273"/>
      <c r="AF197" s="275">
        <v>84.08</v>
      </c>
      <c r="AG197" s="276">
        <v>40.4</v>
      </c>
      <c r="AH197" s="276">
        <v>88.72</v>
      </c>
      <c r="AI197" s="276">
        <v>51.75</v>
      </c>
      <c r="AJ197" s="277">
        <v>60.36</v>
      </c>
      <c r="AK197" s="273"/>
      <c r="AL197" s="273"/>
      <c r="AM197" s="273"/>
      <c r="AN197" s="273"/>
      <c r="AO197" s="273"/>
      <c r="AP197" s="275">
        <v>1850.38</v>
      </c>
      <c r="AQ197" s="276">
        <v>2331.98</v>
      </c>
      <c r="AR197" s="276">
        <v>2001.97</v>
      </c>
      <c r="AS197" s="276">
        <v>2161.69</v>
      </c>
      <c r="AT197" s="277">
        <v>2316.46</v>
      </c>
      <c r="AU197" s="276">
        <v>2050</v>
      </c>
      <c r="AV197" s="276">
        <v>3182</v>
      </c>
      <c r="AW197" s="276">
        <v>2051</v>
      </c>
      <c r="AX197" s="276">
        <v>1608</v>
      </c>
      <c r="AY197" s="276">
        <v>1608</v>
      </c>
      <c r="AZ197" s="294"/>
      <c r="BA197" s="295"/>
      <c r="BB197" s="295"/>
      <c r="BC197" s="295"/>
      <c r="BD197" s="296"/>
      <c r="BE197" s="273"/>
      <c r="BF197" s="273"/>
      <c r="BG197" s="273"/>
      <c r="BH197" s="273"/>
      <c r="BI197" s="273"/>
      <c r="BJ197" s="294"/>
      <c r="BK197" s="295"/>
      <c r="BL197" s="295"/>
      <c r="BM197" s="295"/>
      <c r="BN197" s="296"/>
      <c r="BO197" s="273"/>
      <c r="BP197" s="273"/>
      <c r="BQ197" s="273"/>
      <c r="BR197" s="273"/>
      <c r="BS197" s="273"/>
      <c r="BT197" s="294"/>
      <c r="BU197" s="295"/>
      <c r="BV197" s="295"/>
      <c r="BW197" s="295"/>
      <c r="BX197" s="296"/>
    </row>
    <row r="198" spans="1:76" x14ac:dyDescent="0.25">
      <c r="A198" s="272" t="s">
        <v>342</v>
      </c>
      <c r="B198" s="275">
        <v>28.64</v>
      </c>
      <c r="C198" s="276">
        <v>28.05</v>
      </c>
      <c r="D198" s="276">
        <v>29.39</v>
      </c>
      <c r="E198" s="276">
        <v>43.43</v>
      </c>
      <c r="F198" s="277">
        <v>36.57</v>
      </c>
      <c r="G198" s="276">
        <v>39</v>
      </c>
      <c r="H198" s="276">
        <v>23</v>
      </c>
      <c r="I198" s="276">
        <v>24</v>
      </c>
      <c r="J198" s="276">
        <v>25</v>
      </c>
      <c r="K198" s="276">
        <v>22</v>
      </c>
      <c r="L198" s="275">
        <v>77.56</v>
      </c>
      <c r="M198" s="276">
        <v>101.7</v>
      </c>
      <c r="N198" s="276">
        <v>81.489999999999995</v>
      </c>
      <c r="O198" s="276">
        <v>108.96</v>
      </c>
      <c r="P198" s="277">
        <v>88.6</v>
      </c>
      <c r="Q198" s="276">
        <v>54</v>
      </c>
      <c r="R198" s="276">
        <v>79</v>
      </c>
      <c r="S198" s="276">
        <v>52</v>
      </c>
      <c r="T198" s="276">
        <v>49</v>
      </c>
      <c r="U198" s="276">
        <v>23.2</v>
      </c>
      <c r="V198" s="275">
        <v>54</v>
      </c>
      <c r="W198" s="276">
        <v>92.87</v>
      </c>
      <c r="X198" s="276">
        <v>116.67</v>
      </c>
      <c r="Y198" s="276">
        <v>60</v>
      </c>
      <c r="Z198" s="277">
        <v>94.7</v>
      </c>
      <c r="AA198" s="273"/>
      <c r="AB198" s="273"/>
      <c r="AC198" s="273"/>
      <c r="AD198" s="273"/>
      <c r="AE198" s="273"/>
      <c r="AF198" s="275">
        <v>36</v>
      </c>
      <c r="AG198" s="276">
        <v>35</v>
      </c>
      <c r="AH198" s="276">
        <v>67</v>
      </c>
      <c r="AI198" s="276">
        <v>56</v>
      </c>
      <c r="AJ198" s="277">
        <v>35.200000000000003</v>
      </c>
      <c r="AK198" s="273"/>
      <c r="AL198" s="273"/>
      <c r="AM198" s="273"/>
      <c r="AN198" s="273"/>
      <c r="AO198" s="273"/>
      <c r="AP198" s="275">
        <v>1345.5</v>
      </c>
      <c r="AQ198" s="276">
        <v>1774.19</v>
      </c>
      <c r="AR198" s="276">
        <v>1831.72</v>
      </c>
      <c r="AS198" s="276">
        <v>2190.5300000000002</v>
      </c>
      <c r="AT198" s="277">
        <v>2143.4899999999998</v>
      </c>
      <c r="AU198" s="276">
        <v>2050</v>
      </c>
      <c r="AV198" s="276">
        <v>814.4</v>
      </c>
      <c r="AW198" s="276">
        <v>2051</v>
      </c>
      <c r="AX198" s="276">
        <v>1587</v>
      </c>
      <c r="AY198" s="276">
        <v>1906.06</v>
      </c>
      <c r="AZ198" s="294"/>
      <c r="BA198" s="295"/>
      <c r="BB198" s="295"/>
      <c r="BC198" s="295"/>
      <c r="BD198" s="296"/>
      <c r="BE198" s="273"/>
      <c r="BF198" s="273"/>
      <c r="BG198" s="273"/>
      <c r="BH198" s="273"/>
      <c r="BI198" s="273"/>
      <c r="BJ198" s="294"/>
      <c r="BK198" s="295"/>
      <c r="BL198" s="295"/>
      <c r="BM198" s="295"/>
      <c r="BN198" s="296"/>
      <c r="BO198" s="273"/>
      <c r="BP198" s="273"/>
      <c r="BQ198" s="273"/>
      <c r="BR198" s="273"/>
      <c r="BS198" s="273"/>
      <c r="BT198" s="294"/>
      <c r="BU198" s="295"/>
      <c r="BV198" s="295"/>
      <c r="BW198" s="295"/>
      <c r="BX198" s="296"/>
    </row>
    <row r="199" spans="1:76" x14ac:dyDescent="0.25">
      <c r="A199" s="272" t="s">
        <v>343</v>
      </c>
      <c r="B199" s="275">
        <v>62.96</v>
      </c>
      <c r="C199" s="276">
        <v>58.81</v>
      </c>
      <c r="D199" s="276">
        <v>55.16</v>
      </c>
      <c r="E199" s="276">
        <v>74.09</v>
      </c>
      <c r="F199" s="277">
        <v>60.97</v>
      </c>
      <c r="G199" s="276">
        <v>48.06</v>
      </c>
      <c r="H199" s="276">
        <v>53.8</v>
      </c>
      <c r="I199" s="276">
        <v>54.05</v>
      </c>
      <c r="J199" s="276">
        <v>49.65</v>
      </c>
      <c r="K199" s="276">
        <v>47.64</v>
      </c>
      <c r="L199" s="275">
        <v>173.46</v>
      </c>
      <c r="M199" s="276">
        <v>181.4</v>
      </c>
      <c r="N199" s="276">
        <v>179.36</v>
      </c>
      <c r="O199" s="276">
        <v>146.18</v>
      </c>
      <c r="P199" s="277">
        <v>145.46</v>
      </c>
      <c r="Q199" s="276">
        <v>54</v>
      </c>
      <c r="R199" s="276">
        <v>66</v>
      </c>
      <c r="S199" s="276">
        <v>52</v>
      </c>
      <c r="T199" s="276">
        <v>49</v>
      </c>
      <c r="U199" s="276">
        <v>26.4</v>
      </c>
      <c r="V199" s="275">
        <v>93</v>
      </c>
      <c r="W199" s="276">
        <v>82.6</v>
      </c>
      <c r="X199" s="276">
        <v>96</v>
      </c>
      <c r="Y199" s="276">
        <v>93</v>
      </c>
      <c r="Z199" s="277">
        <v>82</v>
      </c>
      <c r="AA199" s="273"/>
      <c r="AB199" s="273"/>
      <c r="AC199" s="273"/>
      <c r="AD199" s="273"/>
      <c r="AE199" s="273"/>
      <c r="AF199" s="275">
        <v>89</v>
      </c>
      <c r="AG199" s="276">
        <v>54.4</v>
      </c>
      <c r="AH199" s="276">
        <v>118</v>
      </c>
      <c r="AI199" s="276">
        <v>94</v>
      </c>
      <c r="AJ199" s="277">
        <v>62</v>
      </c>
      <c r="AK199" s="273"/>
      <c r="AL199" s="273"/>
      <c r="AM199" s="273"/>
      <c r="AN199" s="273"/>
      <c r="AO199" s="273"/>
      <c r="AP199" s="272"/>
      <c r="AQ199" s="273"/>
      <c r="AR199" s="273"/>
      <c r="AS199" s="273"/>
      <c r="AT199" s="274"/>
      <c r="AU199" s="273"/>
      <c r="AV199" s="273"/>
      <c r="AW199" s="273"/>
      <c r="AX199" s="273"/>
      <c r="AY199" s="273"/>
      <c r="AZ199" s="294"/>
      <c r="BA199" s="295"/>
      <c r="BB199" s="295"/>
      <c r="BC199" s="295"/>
      <c r="BD199" s="296"/>
      <c r="BE199" s="273"/>
      <c r="BF199" s="273"/>
      <c r="BG199" s="273"/>
      <c r="BH199" s="273"/>
      <c r="BI199" s="273"/>
      <c r="BJ199" s="294"/>
      <c r="BK199" s="295"/>
      <c r="BL199" s="295"/>
      <c r="BM199" s="295"/>
      <c r="BN199" s="296"/>
      <c r="BO199" s="273"/>
      <c r="BP199" s="273"/>
      <c r="BQ199" s="273"/>
      <c r="BR199" s="273"/>
      <c r="BS199" s="273"/>
      <c r="BT199" s="294"/>
      <c r="BU199" s="295"/>
      <c r="BV199" s="295"/>
      <c r="BW199" s="295"/>
      <c r="BX199" s="296"/>
    </row>
    <row r="200" spans="1:76" x14ac:dyDescent="0.25">
      <c r="A200" s="272" t="s">
        <v>344</v>
      </c>
      <c r="B200" s="275">
        <v>60.21</v>
      </c>
      <c r="C200" s="276">
        <v>66.400000000000006</v>
      </c>
      <c r="D200" s="276">
        <v>68.930000000000007</v>
      </c>
      <c r="E200" s="276">
        <v>67.31</v>
      </c>
      <c r="F200" s="277">
        <v>61.25</v>
      </c>
      <c r="G200" s="276">
        <v>48.6</v>
      </c>
      <c r="H200" s="276">
        <v>53.43</v>
      </c>
      <c r="I200" s="276">
        <v>54.25</v>
      </c>
      <c r="J200" s="276">
        <v>62.64</v>
      </c>
      <c r="K200" s="276">
        <v>49.81</v>
      </c>
      <c r="L200" s="275">
        <v>184.34</v>
      </c>
      <c r="M200" s="276">
        <v>189.3</v>
      </c>
      <c r="N200" s="276">
        <v>204.78</v>
      </c>
      <c r="O200" s="276">
        <v>222.17</v>
      </c>
      <c r="P200" s="277">
        <v>199.55</v>
      </c>
      <c r="Q200" s="276">
        <v>54</v>
      </c>
      <c r="R200" s="276">
        <v>90</v>
      </c>
      <c r="S200" s="276">
        <v>52</v>
      </c>
      <c r="T200" s="276">
        <v>49</v>
      </c>
      <c r="U200" s="276">
        <v>44.8</v>
      </c>
      <c r="V200" s="275">
        <v>97.23</v>
      </c>
      <c r="W200" s="276">
        <v>106.67</v>
      </c>
      <c r="X200" s="276">
        <v>118.96</v>
      </c>
      <c r="Y200" s="276">
        <v>107.69</v>
      </c>
      <c r="Z200" s="277">
        <v>111.99</v>
      </c>
      <c r="AA200" s="276">
        <v>20</v>
      </c>
      <c r="AB200" s="276">
        <v>15</v>
      </c>
      <c r="AC200" s="276">
        <v>20</v>
      </c>
      <c r="AD200" s="276">
        <v>13</v>
      </c>
      <c r="AE200" s="276">
        <v>12</v>
      </c>
      <c r="AF200" s="275">
        <v>80</v>
      </c>
      <c r="AG200" s="276">
        <v>92</v>
      </c>
      <c r="AH200" s="276">
        <v>82</v>
      </c>
      <c r="AI200" s="276">
        <v>93</v>
      </c>
      <c r="AJ200" s="277">
        <v>55</v>
      </c>
      <c r="AK200" s="276">
        <v>1820</v>
      </c>
      <c r="AL200" s="276">
        <v>1748</v>
      </c>
      <c r="AM200" s="276">
        <v>1812</v>
      </c>
      <c r="AN200" s="276">
        <v>1773</v>
      </c>
      <c r="AO200" s="276">
        <v>1884</v>
      </c>
      <c r="AP200" s="275">
        <v>1534</v>
      </c>
      <c r="AQ200" s="276">
        <v>1962</v>
      </c>
      <c r="AR200" s="276">
        <v>1735</v>
      </c>
      <c r="AS200" s="276">
        <v>1985</v>
      </c>
      <c r="AT200" s="277">
        <v>2275</v>
      </c>
      <c r="AU200" s="273"/>
      <c r="AV200" s="273"/>
      <c r="AW200" s="273"/>
      <c r="AX200" s="273"/>
      <c r="AY200" s="273"/>
      <c r="AZ200" s="294"/>
      <c r="BA200" s="295"/>
      <c r="BB200" s="295"/>
      <c r="BC200" s="295"/>
      <c r="BD200" s="296"/>
      <c r="BE200" s="273"/>
      <c r="BF200" s="273"/>
      <c r="BG200" s="273"/>
      <c r="BH200" s="273"/>
      <c r="BI200" s="273"/>
      <c r="BJ200" s="294"/>
      <c r="BK200" s="295"/>
      <c r="BL200" s="295"/>
      <c r="BM200" s="295"/>
      <c r="BN200" s="296"/>
      <c r="BO200" s="273"/>
      <c r="BP200" s="273"/>
      <c r="BQ200" s="273"/>
      <c r="BR200" s="273"/>
      <c r="BS200" s="273"/>
      <c r="BT200" s="294"/>
      <c r="BU200" s="295"/>
      <c r="BV200" s="295"/>
      <c r="BW200" s="295"/>
      <c r="BX200" s="296"/>
    </row>
    <row r="201" spans="1:76" x14ac:dyDescent="0.25">
      <c r="A201" s="272" t="s">
        <v>345</v>
      </c>
      <c r="B201" s="275">
        <v>62.92</v>
      </c>
      <c r="C201" s="276">
        <v>68.22</v>
      </c>
      <c r="D201" s="276">
        <v>58.43</v>
      </c>
      <c r="E201" s="276">
        <v>60.65</v>
      </c>
      <c r="F201" s="277">
        <v>42.44</v>
      </c>
      <c r="G201" s="276">
        <v>42.84</v>
      </c>
      <c r="H201" s="276">
        <v>47.95</v>
      </c>
      <c r="I201" s="276">
        <v>47.26</v>
      </c>
      <c r="J201" s="276">
        <v>50.98</v>
      </c>
      <c r="K201" s="276">
        <v>43.63</v>
      </c>
      <c r="L201" s="275">
        <v>155.63999999999999</v>
      </c>
      <c r="M201" s="276">
        <v>177.36</v>
      </c>
      <c r="N201" s="276">
        <v>178.43</v>
      </c>
      <c r="O201" s="276">
        <v>197.17</v>
      </c>
      <c r="P201" s="277">
        <v>167.51</v>
      </c>
      <c r="Q201" s="276">
        <v>59</v>
      </c>
      <c r="R201" s="276">
        <v>80</v>
      </c>
      <c r="S201" s="276">
        <v>42.4</v>
      </c>
      <c r="T201" s="276">
        <v>42.4</v>
      </c>
      <c r="U201" s="276">
        <v>52</v>
      </c>
      <c r="V201" s="275">
        <v>56</v>
      </c>
      <c r="W201" s="276">
        <v>92.64</v>
      </c>
      <c r="X201" s="276">
        <v>84.79</v>
      </c>
      <c r="Y201" s="276">
        <v>62.25</v>
      </c>
      <c r="Z201" s="277">
        <v>56.99</v>
      </c>
      <c r="AA201" s="276">
        <v>20</v>
      </c>
      <c r="AB201" s="276">
        <v>13</v>
      </c>
      <c r="AC201" s="276">
        <v>20</v>
      </c>
      <c r="AD201" s="276">
        <v>13</v>
      </c>
      <c r="AE201" s="276">
        <v>9</v>
      </c>
      <c r="AF201" s="275">
        <v>80</v>
      </c>
      <c r="AG201" s="276">
        <v>75</v>
      </c>
      <c r="AH201" s="276">
        <v>82</v>
      </c>
      <c r="AI201" s="276">
        <v>83</v>
      </c>
      <c r="AJ201" s="277">
        <v>59</v>
      </c>
      <c r="AK201" s="273"/>
      <c r="AL201" s="273"/>
      <c r="AM201" s="273"/>
      <c r="AN201" s="273"/>
      <c r="AO201" s="273"/>
      <c r="AP201" s="275">
        <v>1597.04</v>
      </c>
      <c r="AQ201" s="276">
        <v>1353</v>
      </c>
      <c r="AR201" s="276">
        <v>2485.5300000000002</v>
      </c>
      <c r="AS201" s="276">
        <v>1549.45</v>
      </c>
      <c r="AT201" s="277">
        <v>1810.32</v>
      </c>
      <c r="AU201" s="273"/>
      <c r="AV201" s="273"/>
      <c r="AW201" s="273"/>
      <c r="AX201" s="273"/>
      <c r="AY201" s="273"/>
      <c r="AZ201" s="294"/>
      <c r="BA201" s="295"/>
      <c r="BB201" s="295"/>
      <c r="BC201" s="295"/>
      <c r="BD201" s="296"/>
      <c r="BE201" s="273"/>
      <c r="BF201" s="273"/>
      <c r="BG201" s="273"/>
      <c r="BH201" s="273"/>
      <c r="BI201" s="273"/>
      <c r="BJ201" s="294"/>
      <c r="BK201" s="295"/>
      <c r="BL201" s="295"/>
      <c r="BM201" s="295"/>
      <c r="BN201" s="296"/>
      <c r="BO201" s="273"/>
      <c r="BP201" s="273"/>
      <c r="BQ201" s="273"/>
      <c r="BR201" s="273"/>
      <c r="BS201" s="273"/>
      <c r="BT201" s="294"/>
      <c r="BU201" s="295"/>
      <c r="BV201" s="295"/>
      <c r="BW201" s="295"/>
      <c r="BX201" s="296"/>
    </row>
    <row r="202" spans="1:76" x14ac:dyDescent="0.25">
      <c r="A202" s="272" t="s">
        <v>346</v>
      </c>
      <c r="B202" s="275">
        <v>38.32</v>
      </c>
      <c r="C202" s="276">
        <v>52.62</v>
      </c>
      <c r="D202" s="276">
        <v>37.28</v>
      </c>
      <c r="E202" s="276">
        <v>82.22</v>
      </c>
      <c r="F202" s="277">
        <v>35.44</v>
      </c>
      <c r="G202" s="276">
        <v>49.27</v>
      </c>
      <c r="H202" s="276">
        <v>51.33</v>
      </c>
      <c r="I202" s="276">
        <v>53.09</v>
      </c>
      <c r="J202" s="276">
        <v>49.72</v>
      </c>
      <c r="K202" s="276">
        <v>33.46</v>
      </c>
      <c r="L202" s="275">
        <v>162.99</v>
      </c>
      <c r="M202" s="276">
        <v>131.9</v>
      </c>
      <c r="N202" s="276">
        <v>157</v>
      </c>
      <c r="O202" s="276">
        <v>117.23</v>
      </c>
      <c r="P202" s="277">
        <v>91.8</v>
      </c>
      <c r="Q202" s="276">
        <v>54</v>
      </c>
      <c r="R202" s="276">
        <v>66</v>
      </c>
      <c r="S202" s="276">
        <v>52</v>
      </c>
      <c r="T202" s="276">
        <v>49</v>
      </c>
      <c r="U202" s="276">
        <v>38.4</v>
      </c>
      <c r="V202" s="275">
        <v>90.91</v>
      </c>
      <c r="W202" s="276">
        <v>98.42</v>
      </c>
      <c r="X202" s="276">
        <v>93.04</v>
      </c>
      <c r="Y202" s="276">
        <v>94.96</v>
      </c>
      <c r="Z202" s="277">
        <v>52</v>
      </c>
      <c r="AA202" s="273"/>
      <c r="AB202" s="273"/>
      <c r="AC202" s="273"/>
      <c r="AD202" s="273"/>
      <c r="AE202" s="273"/>
      <c r="AF202" s="275">
        <v>109.57</v>
      </c>
      <c r="AG202" s="276">
        <v>83.09</v>
      </c>
      <c r="AH202" s="276">
        <v>105.55</v>
      </c>
      <c r="AI202" s="276">
        <v>108.39</v>
      </c>
      <c r="AJ202" s="277">
        <v>67.52</v>
      </c>
      <c r="AK202" s="273"/>
      <c r="AL202" s="273"/>
      <c r="AM202" s="273"/>
      <c r="AN202" s="273"/>
      <c r="AO202" s="273"/>
      <c r="AP202" s="275">
        <v>2137.48</v>
      </c>
      <c r="AQ202" s="276">
        <v>1899</v>
      </c>
      <c r="AR202" s="276">
        <v>2277.4499999999998</v>
      </c>
      <c r="AS202" s="276">
        <v>2363.87</v>
      </c>
      <c r="AT202" s="277">
        <v>2050.27</v>
      </c>
      <c r="AU202" s="273"/>
      <c r="AV202" s="273"/>
      <c r="AW202" s="273"/>
      <c r="AX202" s="273"/>
      <c r="AY202" s="273"/>
      <c r="AZ202" s="294"/>
      <c r="BA202" s="295"/>
      <c r="BB202" s="295"/>
      <c r="BC202" s="295"/>
      <c r="BD202" s="296"/>
      <c r="BE202" s="273"/>
      <c r="BF202" s="273"/>
      <c r="BG202" s="273"/>
      <c r="BH202" s="273"/>
      <c r="BI202" s="273"/>
      <c r="BJ202" s="294"/>
      <c r="BK202" s="295"/>
      <c r="BL202" s="295"/>
      <c r="BM202" s="295"/>
      <c r="BN202" s="296"/>
      <c r="BO202" s="273"/>
      <c r="BP202" s="273"/>
      <c r="BQ202" s="273"/>
      <c r="BR202" s="273"/>
      <c r="BS202" s="273"/>
      <c r="BT202" s="294"/>
      <c r="BU202" s="295"/>
      <c r="BV202" s="295"/>
      <c r="BW202" s="295"/>
      <c r="BX202" s="296"/>
    </row>
    <row r="203" spans="1:76" x14ac:dyDescent="0.25">
      <c r="A203" s="272" t="s">
        <v>347</v>
      </c>
      <c r="B203" s="275">
        <v>32.42</v>
      </c>
      <c r="C203" s="276">
        <v>70.77</v>
      </c>
      <c r="D203" s="276">
        <v>33.08</v>
      </c>
      <c r="E203" s="276">
        <v>73.78</v>
      </c>
      <c r="F203" s="277">
        <v>30.54</v>
      </c>
      <c r="G203" s="276">
        <v>35.950000000000003</v>
      </c>
      <c r="H203" s="276">
        <v>45.3</v>
      </c>
      <c r="I203" s="276">
        <v>44.73</v>
      </c>
      <c r="J203" s="276">
        <v>43.84</v>
      </c>
      <c r="K203" s="276">
        <v>20.64</v>
      </c>
      <c r="L203" s="275">
        <v>129.08000000000001</v>
      </c>
      <c r="M203" s="276">
        <v>130.15</v>
      </c>
      <c r="N203" s="276">
        <v>144.65</v>
      </c>
      <c r="O203" s="276">
        <v>92.74</v>
      </c>
      <c r="P203" s="277">
        <v>78.64</v>
      </c>
      <c r="Q203" s="276">
        <v>54</v>
      </c>
      <c r="R203" s="276">
        <v>35.200000000000003</v>
      </c>
      <c r="S203" s="276">
        <v>52</v>
      </c>
      <c r="T203" s="276">
        <v>49</v>
      </c>
      <c r="U203" s="276">
        <v>35.200000000000003</v>
      </c>
      <c r="V203" s="275">
        <v>106.28</v>
      </c>
      <c r="W203" s="276">
        <v>96.12</v>
      </c>
      <c r="X203" s="276">
        <v>94</v>
      </c>
      <c r="Y203" s="276">
        <v>86</v>
      </c>
      <c r="Z203" s="277">
        <v>49.6</v>
      </c>
      <c r="AA203" s="273"/>
      <c r="AB203" s="273"/>
      <c r="AC203" s="273"/>
      <c r="AD203" s="273"/>
      <c r="AE203" s="273"/>
      <c r="AF203" s="275">
        <v>93.62</v>
      </c>
      <c r="AG203" s="276">
        <v>93.76</v>
      </c>
      <c r="AH203" s="276">
        <v>99.45</v>
      </c>
      <c r="AI203" s="276">
        <v>92.14</v>
      </c>
      <c r="AJ203" s="277">
        <v>52</v>
      </c>
      <c r="AK203" s="273"/>
      <c r="AL203" s="273"/>
      <c r="AM203" s="273"/>
      <c r="AN203" s="273"/>
      <c r="AO203" s="273"/>
      <c r="AP203" s="275">
        <v>2182.5100000000002</v>
      </c>
      <c r="AQ203" s="276">
        <v>1872.13</v>
      </c>
      <c r="AR203" s="276">
        <v>2373.1999999999998</v>
      </c>
      <c r="AS203" s="276">
        <v>1954.15</v>
      </c>
      <c r="AT203" s="277">
        <v>1589.91</v>
      </c>
      <c r="AU203" s="276">
        <v>2343</v>
      </c>
      <c r="AV203" s="276">
        <v>2211</v>
      </c>
      <c r="AW203" s="276">
        <v>2440</v>
      </c>
      <c r="AX203" s="276">
        <v>1916</v>
      </c>
      <c r="AY203" s="276">
        <v>1485.6</v>
      </c>
      <c r="AZ203" s="294"/>
      <c r="BA203" s="295"/>
      <c r="BB203" s="295"/>
      <c r="BC203" s="295"/>
      <c r="BD203" s="296"/>
      <c r="BE203" s="273"/>
      <c r="BF203" s="273"/>
      <c r="BG203" s="273"/>
      <c r="BH203" s="273"/>
      <c r="BI203" s="273"/>
      <c r="BJ203" s="294"/>
      <c r="BK203" s="295"/>
      <c r="BL203" s="295"/>
      <c r="BM203" s="295"/>
      <c r="BN203" s="296"/>
      <c r="BO203" s="273"/>
      <c r="BP203" s="273"/>
      <c r="BQ203" s="273"/>
      <c r="BR203" s="273"/>
      <c r="BS203" s="273"/>
      <c r="BT203" s="294"/>
      <c r="BU203" s="295"/>
      <c r="BV203" s="295"/>
      <c r="BW203" s="295"/>
      <c r="BX203" s="296"/>
    </row>
    <row r="204" spans="1:76" x14ac:dyDescent="0.25">
      <c r="A204" s="272" t="s">
        <v>348</v>
      </c>
      <c r="B204" s="275">
        <v>18.62</v>
      </c>
      <c r="C204" s="276">
        <v>40.86</v>
      </c>
      <c r="D204" s="276">
        <v>31.21</v>
      </c>
      <c r="E204" s="276">
        <v>34.76</v>
      </c>
      <c r="F204" s="277">
        <v>27.11</v>
      </c>
      <c r="G204" s="276">
        <v>33</v>
      </c>
      <c r="H204" s="276">
        <v>23</v>
      </c>
      <c r="I204" s="276">
        <v>35.1</v>
      </c>
      <c r="J204" s="276">
        <v>25</v>
      </c>
      <c r="K204" s="276">
        <v>24</v>
      </c>
      <c r="L204" s="275">
        <v>136.86000000000001</v>
      </c>
      <c r="M204" s="276">
        <v>110.09</v>
      </c>
      <c r="N204" s="276">
        <v>156.54</v>
      </c>
      <c r="O204" s="276">
        <v>139.03</v>
      </c>
      <c r="P204" s="277">
        <v>91.84</v>
      </c>
      <c r="Q204" s="276">
        <v>49</v>
      </c>
      <c r="R204" s="276">
        <v>53</v>
      </c>
      <c r="S204" s="276">
        <v>86</v>
      </c>
      <c r="T204" s="276">
        <v>70</v>
      </c>
      <c r="U204" s="276">
        <v>40</v>
      </c>
      <c r="V204" s="275">
        <v>41</v>
      </c>
      <c r="W204" s="276">
        <v>68.900000000000006</v>
      </c>
      <c r="X204" s="276">
        <v>63.13</v>
      </c>
      <c r="Y204" s="276">
        <v>25.6</v>
      </c>
      <c r="Z204" s="277">
        <v>27.2</v>
      </c>
      <c r="AA204" s="273"/>
      <c r="AB204" s="273"/>
      <c r="AC204" s="273"/>
      <c r="AD204" s="273"/>
      <c r="AE204" s="273"/>
      <c r="AF204" s="275">
        <v>53</v>
      </c>
      <c r="AG204" s="276">
        <v>12.8</v>
      </c>
      <c r="AH204" s="276">
        <v>82</v>
      </c>
      <c r="AI204" s="276">
        <v>44</v>
      </c>
      <c r="AJ204" s="277">
        <v>25</v>
      </c>
      <c r="AK204" s="276">
        <v>1820</v>
      </c>
      <c r="AL204" s="276">
        <v>1748</v>
      </c>
      <c r="AM204" s="276">
        <v>1812</v>
      </c>
      <c r="AN204" s="276">
        <v>1773</v>
      </c>
      <c r="AO204" s="276">
        <v>1884</v>
      </c>
      <c r="AP204" s="275">
        <v>1251</v>
      </c>
      <c r="AQ204" s="276">
        <v>1378</v>
      </c>
      <c r="AR204" s="276">
        <v>1639</v>
      </c>
      <c r="AS204" s="276">
        <v>1695</v>
      </c>
      <c r="AT204" s="277">
        <v>1096</v>
      </c>
      <c r="AU204" s="276">
        <v>2050</v>
      </c>
      <c r="AV204" s="276">
        <v>2423</v>
      </c>
      <c r="AW204" s="276">
        <v>2051</v>
      </c>
      <c r="AX204" s="276">
        <v>1025.5999999999999</v>
      </c>
      <c r="AY204" s="276">
        <v>924</v>
      </c>
      <c r="AZ204" s="294"/>
      <c r="BA204" s="295"/>
      <c r="BB204" s="295"/>
      <c r="BC204" s="295"/>
      <c r="BD204" s="296"/>
      <c r="BE204" s="276">
        <v>1200</v>
      </c>
      <c r="BF204" s="276">
        <v>746</v>
      </c>
      <c r="BG204" s="276">
        <v>924</v>
      </c>
      <c r="BH204" s="276">
        <v>728</v>
      </c>
      <c r="BI204" s="276">
        <v>617.6</v>
      </c>
      <c r="BJ204" s="294"/>
      <c r="BK204" s="295"/>
      <c r="BL204" s="295"/>
      <c r="BM204" s="295"/>
      <c r="BN204" s="296"/>
      <c r="BO204" s="273"/>
      <c r="BP204" s="273"/>
      <c r="BQ204" s="273"/>
      <c r="BR204" s="273"/>
      <c r="BS204" s="273"/>
      <c r="BT204" s="294"/>
      <c r="BU204" s="295"/>
      <c r="BV204" s="295"/>
      <c r="BW204" s="295"/>
      <c r="BX204" s="296"/>
    </row>
    <row r="205" spans="1:76" x14ac:dyDescent="0.25">
      <c r="A205" s="272" t="s">
        <v>349</v>
      </c>
      <c r="B205" s="275">
        <v>55.09</v>
      </c>
      <c r="C205" s="276">
        <v>57.66</v>
      </c>
      <c r="D205" s="276">
        <v>55.65</v>
      </c>
      <c r="E205" s="276">
        <v>55.15</v>
      </c>
      <c r="F205" s="277">
        <v>30.12</v>
      </c>
      <c r="G205" s="276">
        <v>40.54</v>
      </c>
      <c r="H205" s="276">
        <v>37.89</v>
      </c>
      <c r="I205" s="276">
        <v>40.21</v>
      </c>
      <c r="J205" s="276">
        <v>45.11</v>
      </c>
      <c r="K205" s="276">
        <v>38.97</v>
      </c>
      <c r="L205" s="275">
        <v>129.44</v>
      </c>
      <c r="M205" s="276">
        <v>129.06</v>
      </c>
      <c r="N205" s="276">
        <v>131.82</v>
      </c>
      <c r="O205" s="276">
        <v>152.06</v>
      </c>
      <c r="P205" s="277">
        <v>124.32</v>
      </c>
      <c r="Q205" s="276">
        <v>52.21</v>
      </c>
      <c r="R205" s="276">
        <v>79</v>
      </c>
      <c r="S205" s="276">
        <v>84.66</v>
      </c>
      <c r="T205" s="276">
        <v>37.6</v>
      </c>
      <c r="U205" s="276">
        <v>43.2</v>
      </c>
      <c r="V205" s="275">
        <v>73.97</v>
      </c>
      <c r="W205" s="276">
        <v>100.81</v>
      </c>
      <c r="X205" s="276">
        <v>119.07</v>
      </c>
      <c r="Y205" s="276">
        <v>79.95</v>
      </c>
      <c r="Z205" s="277">
        <v>48.8</v>
      </c>
      <c r="AA205" s="276">
        <v>20</v>
      </c>
      <c r="AB205" s="276">
        <v>15</v>
      </c>
      <c r="AC205" s="276">
        <v>14</v>
      </c>
      <c r="AD205" s="276">
        <v>19</v>
      </c>
      <c r="AE205" s="276">
        <v>11.2</v>
      </c>
      <c r="AF205" s="275">
        <v>53</v>
      </c>
      <c r="AG205" s="276">
        <v>33.6</v>
      </c>
      <c r="AH205" s="276">
        <v>82</v>
      </c>
      <c r="AI205" s="276">
        <v>83</v>
      </c>
      <c r="AJ205" s="277">
        <v>40</v>
      </c>
      <c r="AK205" s="276">
        <v>1820</v>
      </c>
      <c r="AL205" s="276">
        <v>1748</v>
      </c>
      <c r="AM205" s="276">
        <v>1812</v>
      </c>
      <c r="AN205" s="276">
        <v>1773</v>
      </c>
      <c r="AO205" s="276">
        <v>1884</v>
      </c>
      <c r="AP205" s="275">
        <v>1482.4</v>
      </c>
      <c r="AQ205" s="276">
        <v>1518.88</v>
      </c>
      <c r="AR205" s="276">
        <v>2141.29</v>
      </c>
      <c r="AS205" s="276">
        <v>2375.91</v>
      </c>
      <c r="AT205" s="277">
        <v>1858.31</v>
      </c>
      <c r="AU205" s="276">
        <v>2704</v>
      </c>
      <c r="AV205" s="276">
        <v>2589</v>
      </c>
      <c r="AW205" s="276">
        <v>2087</v>
      </c>
      <c r="AX205" s="276">
        <v>1320</v>
      </c>
      <c r="AY205" s="276">
        <v>1320</v>
      </c>
      <c r="AZ205" s="294"/>
      <c r="BA205" s="295"/>
      <c r="BB205" s="295"/>
      <c r="BC205" s="295"/>
      <c r="BD205" s="296"/>
      <c r="BE205" s="273"/>
      <c r="BF205" s="273"/>
      <c r="BG205" s="273"/>
      <c r="BH205" s="273"/>
      <c r="BI205" s="273"/>
      <c r="BJ205" s="294"/>
      <c r="BK205" s="295"/>
      <c r="BL205" s="295"/>
      <c r="BM205" s="295"/>
      <c r="BN205" s="296"/>
      <c r="BO205" s="276">
        <v>1770</v>
      </c>
      <c r="BP205" s="276">
        <v>1100</v>
      </c>
      <c r="BQ205" s="276">
        <v>1600</v>
      </c>
      <c r="BR205" s="276">
        <v>2000</v>
      </c>
      <c r="BS205" s="276">
        <v>886</v>
      </c>
      <c r="BT205" s="294"/>
      <c r="BU205" s="295"/>
      <c r="BV205" s="295"/>
      <c r="BW205" s="295"/>
      <c r="BX205" s="296"/>
    </row>
    <row r="206" spans="1:76" x14ac:dyDescent="0.25">
      <c r="A206" s="272" t="s">
        <v>350</v>
      </c>
      <c r="B206" s="275">
        <v>44.08</v>
      </c>
      <c r="C206" s="276">
        <v>61.84</v>
      </c>
      <c r="D206" s="276">
        <v>47.14</v>
      </c>
      <c r="E206" s="276">
        <v>85.16</v>
      </c>
      <c r="F206" s="277">
        <v>59.95</v>
      </c>
      <c r="G206" s="276">
        <v>44.49</v>
      </c>
      <c r="H206" s="276">
        <v>49.61</v>
      </c>
      <c r="I206" s="276">
        <v>49.42</v>
      </c>
      <c r="J206" s="276">
        <v>52.36</v>
      </c>
      <c r="K206" s="276">
        <v>47.18</v>
      </c>
      <c r="L206" s="275">
        <v>161.6</v>
      </c>
      <c r="M206" s="276">
        <v>137.65</v>
      </c>
      <c r="N206" s="276">
        <v>156.72999999999999</v>
      </c>
      <c r="O206" s="276">
        <v>138.74</v>
      </c>
      <c r="P206" s="277">
        <v>123.18</v>
      </c>
      <c r="Q206" s="276">
        <v>54</v>
      </c>
      <c r="R206" s="276">
        <v>66</v>
      </c>
      <c r="S206" s="276">
        <v>52</v>
      </c>
      <c r="T206" s="276">
        <v>49</v>
      </c>
      <c r="U206" s="276">
        <v>40.799999999999997</v>
      </c>
      <c r="V206" s="275">
        <v>93</v>
      </c>
      <c r="W206" s="276">
        <v>94</v>
      </c>
      <c r="X206" s="276">
        <v>107.9</v>
      </c>
      <c r="Y206" s="276">
        <v>94.1</v>
      </c>
      <c r="Z206" s="277">
        <v>64.930000000000007</v>
      </c>
      <c r="AA206" s="273"/>
      <c r="AB206" s="273"/>
      <c r="AC206" s="273"/>
      <c r="AD206" s="273"/>
      <c r="AE206" s="273"/>
      <c r="AF206" s="275">
        <v>94.52</v>
      </c>
      <c r="AG206" s="276">
        <v>118.93</v>
      </c>
      <c r="AH206" s="276">
        <v>124.49</v>
      </c>
      <c r="AI206" s="276">
        <v>112.84</v>
      </c>
      <c r="AJ206" s="277">
        <v>81.37</v>
      </c>
      <c r="AK206" s="273"/>
      <c r="AL206" s="273"/>
      <c r="AM206" s="273"/>
      <c r="AN206" s="273"/>
      <c r="AO206" s="273"/>
      <c r="AP206" s="275">
        <v>2912.23</v>
      </c>
      <c r="AQ206" s="276">
        <v>2426.87</v>
      </c>
      <c r="AR206" s="276">
        <v>2764.86</v>
      </c>
      <c r="AS206" s="276">
        <v>3155.29</v>
      </c>
      <c r="AT206" s="277">
        <v>2491.4899999999998</v>
      </c>
      <c r="AU206" s="276">
        <v>2343</v>
      </c>
      <c r="AV206" s="276">
        <v>1232</v>
      </c>
      <c r="AW206" s="276">
        <v>2440</v>
      </c>
      <c r="AX206" s="276">
        <v>1916</v>
      </c>
      <c r="AY206" s="276">
        <v>1328</v>
      </c>
      <c r="AZ206" s="294"/>
      <c r="BA206" s="295"/>
      <c r="BB206" s="295"/>
      <c r="BC206" s="295"/>
      <c r="BD206" s="296"/>
      <c r="BE206" s="273"/>
      <c r="BF206" s="273"/>
      <c r="BG206" s="273"/>
      <c r="BH206" s="273"/>
      <c r="BI206" s="273"/>
      <c r="BJ206" s="294"/>
      <c r="BK206" s="295"/>
      <c r="BL206" s="295"/>
      <c r="BM206" s="295"/>
      <c r="BN206" s="296"/>
      <c r="BO206" s="273"/>
      <c r="BP206" s="273"/>
      <c r="BQ206" s="273"/>
      <c r="BR206" s="273"/>
      <c r="BS206" s="273"/>
      <c r="BT206" s="294"/>
      <c r="BU206" s="295"/>
      <c r="BV206" s="295"/>
      <c r="BW206" s="295"/>
      <c r="BX206" s="296"/>
    </row>
    <row r="207" spans="1:76" x14ac:dyDescent="0.25">
      <c r="A207" s="272" t="s">
        <v>351</v>
      </c>
      <c r="B207" s="275">
        <v>60.29</v>
      </c>
      <c r="C207" s="276">
        <v>69.2</v>
      </c>
      <c r="D207" s="276">
        <v>63.25</v>
      </c>
      <c r="E207" s="276">
        <v>60.56</v>
      </c>
      <c r="F207" s="277">
        <v>56.01</v>
      </c>
      <c r="G207" s="276">
        <v>41.86</v>
      </c>
      <c r="H207" s="276">
        <v>47.75</v>
      </c>
      <c r="I207" s="276">
        <v>47.59</v>
      </c>
      <c r="J207" s="276">
        <v>50.93</v>
      </c>
      <c r="K207" s="276">
        <v>47.85</v>
      </c>
      <c r="L207" s="275">
        <v>166.3</v>
      </c>
      <c r="M207" s="276">
        <v>179.31</v>
      </c>
      <c r="N207" s="276">
        <v>186.76</v>
      </c>
      <c r="O207" s="276">
        <v>177.82</v>
      </c>
      <c r="P207" s="277">
        <v>183.47</v>
      </c>
      <c r="Q207" s="276">
        <v>58</v>
      </c>
      <c r="R207" s="276">
        <v>68</v>
      </c>
      <c r="S207" s="276">
        <v>59</v>
      </c>
      <c r="T207" s="276">
        <v>72</v>
      </c>
      <c r="U207" s="276">
        <v>48</v>
      </c>
      <c r="V207" s="275">
        <v>93.3</v>
      </c>
      <c r="W207" s="276">
        <v>111.06</v>
      </c>
      <c r="X207" s="276">
        <v>94.42</v>
      </c>
      <c r="Y207" s="276">
        <v>97.06</v>
      </c>
      <c r="Z207" s="277">
        <v>84.88</v>
      </c>
      <c r="AA207" s="276">
        <v>20</v>
      </c>
      <c r="AB207" s="276">
        <v>28</v>
      </c>
      <c r="AC207" s="276">
        <v>20</v>
      </c>
      <c r="AD207" s="276">
        <v>13.6</v>
      </c>
      <c r="AE207" s="276">
        <v>13.6</v>
      </c>
      <c r="AF207" s="275">
        <v>80</v>
      </c>
      <c r="AG207" s="276">
        <v>37</v>
      </c>
      <c r="AH207" s="276">
        <v>82</v>
      </c>
      <c r="AI207" s="276">
        <v>50</v>
      </c>
      <c r="AJ207" s="277">
        <v>59</v>
      </c>
      <c r="AK207" s="273"/>
      <c r="AL207" s="273"/>
      <c r="AM207" s="273"/>
      <c r="AN207" s="273"/>
      <c r="AO207" s="273"/>
      <c r="AP207" s="275">
        <v>1743.8</v>
      </c>
      <c r="AQ207" s="276">
        <v>1856.48</v>
      </c>
      <c r="AR207" s="276">
        <v>1784.34</v>
      </c>
      <c r="AS207" s="276">
        <v>1858.9</v>
      </c>
      <c r="AT207" s="277">
        <v>2408.6</v>
      </c>
      <c r="AU207" s="273"/>
      <c r="AV207" s="273"/>
      <c r="AW207" s="273"/>
      <c r="AX207" s="273"/>
      <c r="AY207" s="273"/>
      <c r="AZ207" s="294"/>
      <c r="BA207" s="295"/>
      <c r="BB207" s="295"/>
      <c r="BC207" s="295"/>
      <c r="BD207" s="296"/>
      <c r="BE207" s="273"/>
      <c r="BF207" s="273"/>
      <c r="BG207" s="273"/>
      <c r="BH207" s="273"/>
      <c r="BI207" s="273"/>
      <c r="BJ207" s="294"/>
      <c r="BK207" s="295"/>
      <c r="BL207" s="295"/>
      <c r="BM207" s="295"/>
      <c r="BN207" s="296"/>
      <c r="BO207" s="273"/>
      <c r="BP207" s="273"/>
      <c r="BQ207" s="273"/>
      <c r="BR207" s="273"/>
      <c r="BS207" s="273"/>
      <c r="BT207" s="294"/>
      <c r="BU207" s="295"/>
      <c r="BV207" s="295"/>
      <c r="BW207" s="295"/>
      <c r="BX207" s="296"/>
    </row>
    <row r="208" spans="1:76" x14ac:dyDescent="0.25">
      <c r="A208" s="272" t="s">
        <v>352</v>
      </c>
      <c r="B208" s="275">
        <v>61.17</v>
      </c>
      <c r="C208" s="276">
        <v>61.44</v>
      </c>
      <c r="D208" s="276">
        <v>60.98</v>
      </c>
      <c r="E208" s="276">
        <v>66.62</v>
      </c>
      <c r="F208" s="277">
        <v>48.74</v>
      </c>
      <c r="G208" s="276">
        <v>53.54</v>
      </c>
      <c r="H208" s="276">
        <v>57.29</v>
      </c>
      <c r="I208" s="276">
        <v>59.11</v>
      </c>
      <c r="J208" s="276">
        <v>58.16</v>
      </c>
      <c r="K208" s="276">
        <v>55.13</v>
      </c>
      <c r="L208" s="275">
        <v>180.94</v>
      </c>
      <c r="M208" s="276">
        <v>188.92</v>
      </c>
      <c r="N208" s="276">
        <v>205.85</v>
      </c>
      <c r="O208" s="276">
        <v>190.64</v>
      </c>
      <c r="P208" s="277">
        <v>187.08</v>
      </c>
      <c r="Q208" s="276">
        <v>54</v>
      </c>
      <c r="R208" s="276">
        <v>66</v>
      </c>
      <c r="S208" s="276">
        <v>52</v>
      </c>
      <c r="T208" s="276">
        <v>49</v>
      </c>
      <c r="U208" s="276">
        <v>40</v>
      </c>
      <c r="V208" s="275">
        <v>93</v>
      </c>
      <c r="W208" s="276">
        <v>94</v>
      </c>
      <c r="X208" s="276">
        <v>96</v>
      </c>
      <c r="Y208" s="276">
        <v>93</v>
      </c>
      <c r="Z208" s="277">
        <v>60</v>
      </c>
      <c r="AA208" s="273"/>
      <c r="AB208" s="273"/>
      <c r="AC208" s="273"/>
      <c r="AD208" s="273"/>
      <c r="AE208" s="273"/>
      <c r="AF208" s="275">
        <v>89</v>
      </c>
      <c r="AG208" s="276">
        <v>63</v>
      </c>
      <c r="AH208" s="276">
        <v>118</v>
      </c>
      <c r="AI208" s="276">
        <v>94</v>
      </c>
      <c r="AJ208" s="277">
        <v>62</v>
      </c>
      <c r="AK208" s="273"/>
      <c r="AL208" s="273"/>
      <c r="AM208" s="273"/>
      <c r="AN208" s="273"/>
      <c r="AO208" s="273"/>
      <c r="AP208" s="272"/>
      <c r="AQ208" s="273"/>
      <c r="AR208" s="273"/>
      <c r="AS208" s="273"/>
      <c r="AT208" s="274"/>
      <c r="AU208" s="273"/>
      <c r="AV208" s="273"/>
      <c r="AW208" s="273"/>
      <c r="AX208" s="273"/>
      <c r="AY208" s="273"/>
      <c r="AZ208" s="294"/>
      <c r="BA208" s="295"/>
      <c r="BB208" s="295"/>
      <c r="BC208" s="295"/>
      <c r="BD208" s="296"/>
      <c r="BE208" s="273"/>
      <c r="BF208" s="273"/>
      <c r="BG208" s="273"/>
      <c r="BH208" s="273"/>
      <c r="BI208" s="273"/>
      <c r="BJ208" s="294"/>
      <c r="BK208" s="295"/>
      <c r="BL208" s="295"/>
      <c r="BM208" s="295"/>
      <c r="BN208" s="296"/>
      <c r="BO208" s="273"/>
      <c r="BP208" s="273"/>
      <c r="BQ208" s="273"/>
      <c r="BR208" s="273"/>
      <c r="BS208" s="273"/>
      <c r="BT208" s="294"/>
      <c r="BU208" s="295"/>
      <c r="BV208" s="295"/>
      <c r="BW208" s="295"/>
      <c r="BX208" s="296"/>
    </row>
    <row r="209" spans="1:76" x14ac:dyDescent="0.25">
      <c r="A209" s="272" t="s">
        <v>353</v>
      </c>
      <c r="B209" s="275">
        <v>70.64</v>
      </c>
      <c r="C209" s="276">
        <v>76.16</v>
      </c>
      <c r="D209" s="276">
        <v>69.83</v>
      </c>
      <c r="E209" s="276">
        <v>58.59</v>
      </c>
      <c r="F209" s="277">
        <v>66.099999999999994</v>
      </c>
      <c r="G209" s="276">
        <v>45.38</v>
      </c>
      <c r="H209" s="276">
        <v>46.79</v>
      </c>
      <c r="I209" s="276">
        <v>47.94</v>
      </c>
      <c r="J209" s="276">
        <v>49.29</v>
      </c>
      <c r="K209" s="276">
        <v>48.37</v>
      </c>
      <c r="L209" s="275">
        <v>174.95</v>
      </c>
      <c r="M209" s="276">
        <v>176.67</v>
      </c>
      <c r="N209" s="276">
        <v>191.1</v>
      </c>
      <c r="O209" s="276">
        <v>179.71</v>
      </c>
      <c r="P209" s="277">
        <v>192.46</v>
      </c>
      <c r="Q209" s="276">
        <v>54</v>
      </c>
      <c r="R209" s="276">
        <v>70</v>
      </c>
      <c r="S209" s="276">
        <v>50</v>
      </c>
      <c r="T209" s="276">
        <v>49</v>
      </c>
      <c r="U209" s="276">
        <v>59</v>
      </c>
      <c r="V209" s="275">
        <v>108.04</v>
      </c>
      <c r="W209" s="276">
        <v>117.68</v>
      </c>
      <c r="X209" s="276">
        <v>111.53</v>
      </c>
      <c r="Y209" s="276">
        <v>79.14</v>
      </c>
      <c r="Z209" s="277">
        <v>102.54</v>
      </c>
      <c r="AA209" s="276">
        <v>20</v>
      </c>
      <c r="AB209" s="276">
        <v>28</v>
      </c>
      <c r="AC209" s="276">
        <v>20</v>
      </c>
      <c r="AD209" s="276">
        <v>13.6</v>
      </c>
      <c r="AE209" s="276">
        <v>13.6</v>
      </c>
      <c r="AF209" s="275">
        <v>80</v>
      </c>
      <c r="AG209" s="276">
        <v>63</v>
      </c>
      <c r="AH209" s="276">
        <v>82</v>
      </c>
      <c r="AI209" s="276">
        <v>83</v>
      </c>
      <c r="AJ209" s="277">
        <v>59</v>
      </c>
      <c r="AK209" s="273"/>
      <c r="AL209" s="273"/>
      <c r="AM209" s="273"/>
      <c r="AN209" s="273"/>
      <c r="AO209" s="273"/>
      <c r="AP209" s="275">
        <v>1534</v>
      </c>
      <c r="AQ209" s="276">
        <v>1533</v>
      </c>
      <c r="AR209" s="276">
        <v>1739</v>
      </c>
      <c r="AS209" s="276">
        <v>1825</v>
      </c>
      <c r="AT209" s="277">
        <v>2317</v>
      </c>
      <c r="AU209" s="273"/>
      <c r="AV209" s="273"/>
      <c r="AW209" s="273"/>
      <c r="AX209" s="273"/>
      <c r="AY209" s="273"/>
      <c r="AZ209" s="294"/>
      <c r="BA209" s="295"/>
      <c r="BB209" s="295"/>
      <c r="BC209" s="295"/>
      <c r="BD209" s="296"/>
      <c r="BE209" s="273"/>
      <c r="BF209" s="273"/>
      <c r="BG209" s="273"/>
      <c r="BH209" s="273"/>
      <c r="BI209" s="273"/>
      <c r="BJ209" s="294"/>
      <c r="BK209" s="295"/>
      <c r="BL209" s="295"/>
      <c r="BM209" s="295"/>
      <c r="BN209" s="296"/>
      <c r="BO209" s="273"/>
      <c r="BP209" s="273"/>
      <c r="BQ209" s="273"/>
      <c r="BR209" s="273"/>
      <c r="BS209" s="273"/>
      <c r="BT209" s="294"/>
      <c r="BU209" s="295"/>
      <c r="BV209" s="295"/>
      <c r="BW209" s="295"/>
      <c r="BX209" s="296"/>
    </row>
    <row r="210" spans="1:76" x14ac:dyDescent="0.25">
      <c r="A210" s="272" t="s">
        <v>354</v>
      </c>
      <c r="B210" s="275">
        <v>39.4</v>
      </c>
      <c r="C210" s="276">
        <v>46.75</v>
      </c>
      <c r="D210" s="276">
        <v>41.84</v>
      </c>
      <c r="E210" s="276">
        <v>33.47</v>
      </c>
      <c r="F210" s="277">
        <v>18.16</v>
      </c>
      <c r="G210" s="276">
        <v>33</v>
      </c>
      <c r="H210" s="276">
        <v>37</v>
      </c>
      <c r="I210" s="276">
        <v>25.4</v>
      </c>
      <c r="J210" s="276">
        <v>31.33</v>
      </c>
      <c r="K210" s="276">
        <v>32.4</v>
      </c>
      <c r="L210" s="275">
        <v>117.68</v>
      </c>
      <c r="M210" s="276">
        <v>95.77</v>
      </c>
      <c r="N210" s="276">
        <v>105.34</v>
      </c>
      <c r="O210" s="276">
        <v>113.76</v>
      </c>
      <c r="P210" s="277">
        <v>85.2</v>
      </c>
      <c r="Q210" s="276">
        <v>42.67</v>
      </c>
      <c r="R210" s="276">
        <v>64</v>
      </c>
      <c r="S210" s="276">
        <v>71.33</v>
      </c>
      <c r="T210" s="276">
        <v>30.4</v>
      </c>
      <c r="U210" s="276">
        <v>31.2</v>
      </c>
      <c r="V210" s="275">
        <v>68</v>
      </c>
      <c r="W210" s="276">
        <v>104.01</v>
      </c>
      <c r="X210" s="276">
        <v>104.97</v>
      </c>
      <c r="Y210" s="276">
        <v>37.68</v>
      </c>
      <c r="Z210" s="277">
        <v>36</v>
      </c>
      <c r="AA210" s="276">
        <v>20</v>
      </c>
      <c r="AB210" s="276">
        <v>11.56</v>
      </c>
      <c r="AC210" s="276">
        <v>14.47</v>
      </c>
      <c r="AD210" s="276">
        <v>19.47</v>
      </c>
      <c r="AE210" s="276">
        <v>9.6999999999999993</v>
      </c>
      <c r="AF210" s="275">
        <v>53</v>
      </c>
      <c r="AG210" s="276">
        <v>16.8</v>
      </c>
      <c r="AH210" s="276">
        <v>90</v>
      </c>
      <c r="AI210" s="276">
        <v>58</v>
      </c>
      <c r="AJ210" s="277">
        <v>38</v>
      </c>
      <c r="AK210" s="276">
        <v>1820</v>
      </c>
      <c r="AL210" s="276">
        <v>1748</v>
      </c>
      <c r="AM210" s="276">
        <v>1812</v>
      </c>
      <c r="AN210" s="276">
        <v>1773</v>
      </c>
      <c r="AO210" s="276">
        <v>1884</v>
      </c>
      <c r="AP210" s="275">
        <v>1586.33</v>
      </c>
      <c r="AQ210" s="276">
        <v>1388.46</v>
      </c>
      <c r="AR210" s="276">
        <v>1752.34</v>
      </c>
      <c r="AS210" s="276">
        <v>1888.72</v>
      </c>
      <c r="AT210" s="277">
        <v>1781.25</v>
      </c>
      <c r="AU210" s="276">
        <v>2704</v>
      </c>
      <c r="AV210" s="276">
        <v>2299</v>
      </c>
      <c r="AW210" s="276">
        <v>1859.72</v>
      </c>
      <c r="AX210" s="276">
        <v>1177.8399999999999</v>
      </c>
      <c r="AY210" s="276">
        <v>998.4</v>
      </c>
      <c r="AZ210" s="294"/>
      <c r="BA210" s="295"/>
      <c r="BB210" s="295"/>
      <c r="BC210" s="295"/>
      <c r="BD210" s="296"/>
      <c r="BE210" s="276">
        <v>1200</v>
      </c>
      <c r="BF210" s="276">
        <v>1030</v>
      </c>
      <c r="BG210" s="276">
        <v>924</v>
      </c>
      <c r="BH210" s="276">
        <v>819</v>
      </c>
      <c r="BI210" s="276">
        <v>603</v>
      </c>
      <c r="BJ210" s="294"/>
      <c r="BK210" s="295"/>
      <c r="BL210" s="295"/>
      <c r="BM210" s="295"/>
      <c r="BN210" s="296"/>
      <c r="BO210" s="276">
        <v>1770</v>
      </c>
      <c r="BP210" s="276">
        <v>1100</v>
      </c>
      <c r="BQ210" s="276">
        <v>1600</v>
      </c>
      <c r="BR210" s="276">
        <v>2000</v>
      </c>
      <c r="BS210" s="276">
        <v>886</v>
      </c>
      <c r="BT210" s="275">
        <v>1670</v>
      </c>
      <c r="BU210" s="276">
        <v>1665</v>
      </c>
      <c r="BV210" s="276">
        <v>1691</v>
      </c>
      <c r="BW210" s="276">
        <v>1843</v>
      </c>
      <c r="BX210" s="277">
        <v>886</v>
      </c>
    </row>
    <row r="211" spans="1:76" x14ac:dyDescent="0.25">
      <c r="A211" s="272" t="s">
        <v>355</v>
      </c>
      <c r="B211" s="275">
        <v>21.53</v>
      </c>
      <c r="C211" s="276">
        <v>26.14</v>
      </c>
      <c r="D211" s="276">
        <v>24.06</v>
      </c>
      <c r="E211" s="276">
        <v>44.39</v>
      </c>
      <c r="F211" s="277">
        <v>17.86</v>
      </c>
      <c r="G211" s="273"/>
      <c r="H211" s="273"/>
      <c r="I211" s="273"/>
      <c r="J211" s="273"/>
      <c r="K211" s="273"/>
      <c r="L211" s="275">
        <v>95</v>
      </c>
      <c r="M211" s="276">
        <v>95.7</v>
      </c>
      <c r="N211" s="276">
        <v>116</v>
      </c>
      <c r="O211" s="276">
        <v>144</v>
      </c>
      <c r="P211" s="277">
        <v>92</v>
      </c>
      <c r="Q211" s="276">
        <v>54</v>
      </c>
      <c r="R211" s="276">
        <v>54</v>
      </c>
      <c r="S211" s="276">
        <v>52</v>
      </c>
      <c r="T211" s="276">
        <v>49</v>
      </c>
      <c r="U211" s="276">
        <v>23.2</v>
      </c>
      <c r="V211" s="275">
        <v>22.4</v>
      </c>
      <c r="W211" s="276">
        <v>32</v>
      </c>
      <c r="X211" s="276">
        <v>63</v>
      </c>
      <c r="Y211" s="276">
        <v>22.4</v>
      </c>
      <c r="Z211" s="277">
        <v>34</v>
      </c>
      <c r="AA211" s="273"/>
      <c r="AB211" s="273"/>
      <c r="AC211" s="273"/>
      <c r="AD211" s="273"/>
      <c r="AE211" s="273"/>
      <c r="AF211" s="275">
        <v>36</v>
      </c>
      <c r="AG211" s="276">
        <v>29</v>
      </c>
      <c r="AH211" s="276">
        <v>82</v>
      </c>
      <c r="AI211" s="276">
        <v>56</v>
      </c>
      <c r="AJ211" s="277">
        <v>30</v>
      </c>
      <c r="AK211" s="273"/>
      <c r="AL211" s="273"/>
      <c r="AM211" s="273"/>
      <c r="AN211" s="273"/>
      <c r="AO211" s="273"/>
      <c r="AP211" s="272"/>
      <c r="AQ211" s="273"/>
      <c r="AR211" s="273"/>
      <c r="AS211" s="273"/>
      <c r="AT211" s="274"/>
      <c r="AU211" s="273"/>
      <c r="AV211" s="273"/>
      <c r="AW211" s="273"/>
      <c r="AX211" s="273"/>
      <c r="AY211" s="273"/>
      <c r="AZ211" s="294"/>
      <c r="BA211" s="295"/>
      <c r="BB211" s="295"/>
      <c r="BC211" s="295"/>
      <c r="BD211" s="296"/>
      <c r="BE211" s="276">
        <v>795</v>
      </c>
      <c r="BF211" s="276">
        <v>930</v>
      </c>
      <c r="BG211" s="276">
        <v>802</v>
      </c>
      <c r="BH211" s="276">
        <v>955</v>
      </c>
      <c r="BI211" s="276">
        <v>547.20000000000005</v>
      </c>
      <c r="BJ211" s="294"/>
      <c r="BK211" s="295"/>
      <c r="BL211" s="295"/>
      <c r="BM211" s="295"/>
      <c r="BN211" s="296"/>
      <c r="BO211" s="273"/>
      <c r="BP211" s="273"/>
      <c r="BQ211" s="273"/>
      <c r="BR211" s="273"/>
      <c r="BS211" s="273"/>
      <c r="BT211" s="272"/>
      <c r="BU211" s="273"/>
      <c r="BV211" s="273"/>
      <c r="BW211" s="273"/>
      <c r="BX211" s="274"/>
    </row>
    <row r="212" spans="1:76" x14ac:dyDescent="0.25">
      <c r="A212" s="272" t="s">
        <v>356</v>
      </c>
      <c r="B212" s="275">
        <v>55.34</v>
      </c>
      <c r="C212" s="276">
        <v>62.04</v>
      </c>
      <c r="D212" s="276">
        <v>45.16</v>
      </c>
      <c r="E212" s="276">
        <v>83.85</v>
      </c>
      <c r="F212" s="277">
        <v>52.39</v>
      </c>
      <c r="G212" s="276">
        <v>43.8</v>
      </c>
      <c r="H212" s="276">
        <v>51.18</v>
      </c>
      <c r="I212" s="276">
        <v>47.76</v>
      </c>
      <c r="J212" s="276">
        <v>51.18</v>
      </c>
      <c r="K212" s="276">
        <v>49.81</v>
      </c>
      <c r="L212" s="275">
        <v>169.4</v>
      </c>
      <c r="M212" s="276">
        <v>162.25</v>
      </c>
      <c r="N212" s="276">
        <v>154.63</v>
      </c>
      <c r="O212" s="276">
        <v>126.86</v>
      </c>
      <c r="P212" s="277">
        <v>144.61000000000001</v>
      </c>
      <c r="Q212" s="276">
        <v>54</v>
      </c>
      <c r="R212" s="276">
        <v>66</v>
      </c>
      <c r="S212" s="276">
        <v>52</v>
      </c>
      <c r="T212" s="276">
        <v>49</v>
      </c>
      <c r="U212" s="276">
        <v>40</v>
      </c>
      <c r="V212" s="275">
        <v>96</v>
      </c>
      <c r="W212" s="276">
        <v>99.4</v>
      </c>
      <c r="X212" s="276">
        <v>85.8</v>
      </c>
      <c r="Y212" s="276">
        <v>106</v>
      </c>
      <c r="Z212" s="277">
        <v>76.400000000000006</v>
      </c>
      <c r="AA212" s="273"/>
      <c r="AB212" s="273"/>
      <c r="AC212" s="273"/>
      <c r="AD212" s="273"/>
      <c r="AE212" s="273"/>
      <c r="AF212" s="275">
        <v>91</v>
      </c>
      <c r="AG212" s="276">
        <v>105</v>
      </c>
      <c r="AH212" s="276">
        <v>90</v>
      </c>
      <c r="AI212" s="276">
        <v>93</v>
      </c>
      <c r="AJ212" s="277">
        <v>63.2</v>
      </c>
      <c r="AK212" s="273"/>
      <c r="AL212" s="273"/>
      <c r="AM212" s="273"/>
      <c r="AN212" s="273"/>
      <c r="AO212" s="273"/>
      <c r="AP212" s="275">
        <v>1711</v>
      </c>
      <c r="AQ212" s="276">
        <v>1797</v>
      </c>
      <c r="AR212" s="276">
        <v>2900</v>
      </c>
      <c r="AS212" s="276">
        <v>3076</v>
      </c>
      <c r="AT212" s="277">
        <v>2229</v>
      </c>
      <c r="AU212" s="273"/>
      <c r="AV212" s="273"/>
      <c r="AW212" s="273"/>
      <c r="AX212" s="273"/>
      <c r="AY212" s="273"/>
      <c r="AZ212" s="294"/>
      <c r="BA212" s="295"/>
      <c r="BB212" s="295"/>
      <c r="BC212" s="295"/>
      <c r="BD212" s="296"/>
      <c r="BE212" s="273"/>
      <c r="BF212" s="273"/>
      <c r="BG212" s="273"/>
      <c r="BH212" s="273"/>
      <c r="BI212" s="273"/>
      <c r="BJ212" s="294"/>
      <c r="BK212" s="295"/>
      <c r="BL212" s="295"/>
      <c r="BM212" s="295"/>
      <c r="BN212" s="296"/>
      <c r="BO212" s="273"/>
      <c r="BP212" s="273"/>
      <c r="BQ212" s="273"/>
      <c r="BR212" s="273"/>
      <c r="BS212" s="273"/>
      <c r="BT212" s="272"/>
      <c r="BU212" s="273"/>
      <c r="BV212" s="273"/>
      <c r="BW212" s="273"/>
      <c r="BX212" s="274"/>
    </row>
    <row r="213" spans="1:76" x14ac:dyDescent="0.25">
      <c r="A213" s="272" t="s">
        <v>357</v>
      </c>
      <c r="B213" s="275">
        <v>62.35</v>
      </c>
      <c r="C213" s="276">
        <v>70.099999999999994</v>
      </c>
      <c r="D213" s="276">
        <v>58.53</v>
      </c>
      <c r="E213" s="276">
        <v>59.59</v>
      </c>
      <c r="F213" s="277">
        <v>55.46</v>
      </c>
      <c r="G213" s="276">
        <v>38.68</v>
      </c>
      <c r="H213" s="276">
        <v>45.24</v>
      </c>
      <c r="I213" s="276">
        <v>39.24</v>
      </c>
      <c r="J213" s="276">
        <v>44.16</v>
      </c>
      <c r="K213" s="276">
        <v>44.75</v>
      </c>
      <c r="L213" s="275">
        <v>153.52000000000001</v>
      </c>
      <c r="M213" s="276">
        <v>172.7</v>
      </c>
      <c r="N213" s="276">
        <v>166.78</v>
      </c>
      <c r="O213" s="276">
        <v>178.8</v>
      </c>
      <c r="P213" s="277">
        <v>172.24</v>
      </c>
      <c r="Q213" s="276">
        <v>58</v>
      </c>
      <c r="R213" s="276">
        <v>70</v>
      </c>
      <c r="S213" s="276">
        <v>52</v>
      </c>
      <c r="T213" s="276">
        <v>56</v>
      </c>
      <c r="U213" s="276">
        <v>58</v>
      </c>
      <c r="V213" s="275">
        <v>95.79</v>
      </c>
      <c r="W213" s="276">
        <v>102.44</v>
      </c>
      <c r="X213" s="276">
        <v>77.22</v>
      </c>
      <c r="Y213" s="276">
        <v>77.849999999999994</v>
      </c>
      <c r="Z213" s="277">
        <v>78.180000000000007</v>
      </c>
      <c r="AA213" s="276">
        <v>20</v>
      </c>
      <c r="AB213" s="276">
        <v>19</v>
      </c>
      <c r="AC213" s="276">
        <v>20</v>
      </c>
      <c r="AD213" s="276">
        <v>16</v>
      </c>
      <c r="AE213" s="276">
        <v>16</v>
      </c>
      <c r="AF213" s="275">
        <v>80</v>
      </c>
      <c r="AG213" s="276">
        <v>63</v>
      </c>
      <c r="AH213" s="276">
        <v>82</v>
      </c>
      <c r="AI213" s="276">
        <v>83</v>
      </c>
      <c r="AJ213" s="277">
        <v>58</v>
      </c>
      <c r="AK213" s="276">
        <v>1820</v>
      </c>
      <c r="AL213" s="276">
        <v>1748</v>
      </c>
      <c r="AM213" s="276">
        <v>1812</v>
      </c>
      <c r="AN213" s="276">
        <v>1733</v>
      </c>
      <c r="AO213" s="276">
        <v>1884</v>
      </c>
      <c r="AP213" s="275">
        <v>1557</v>
      </c>
      <c r="AQ213" s="276">
        <v>1533</v>
      </c>
      <c r="AR213" s="276">
        <v>2039</v>
      </c>
      <c r="AS213" s="276">
        <v>1825</v>
      </c>
      <c r="AT213" s="277">
        <v>2363</v>
      </c>
      <c r="AU213" s="273"/>
      <c r="AV213" s="273"/>
      <c r="AW213" s="273"/>
      <c r="AX213" s="273"/>
      <c r="AY213" s="273"/>
      <c r="AZ213" s="294"/>
      <c r="BA213" s="295"/>
      <c r="BB213" s="295"/>
      <c r="BC213" s="295"/>
      <c r="BD213" s="296"/>
      <c r="BE213" s="273"/>
      <c r="BF213" s="273"/>
      <c r="BG213" s="273"/>
      <c r="BH213" s="273"/>
      <c r="BI213" s="273"/>
      <c r="BJ213" s="294"/>
      <c r="BK213" s="295"/>
      <c r="BL213" s="295"/>
      <c r="BM213" s="295"/>
      <c r="BN213" s="296"/>
      <c r="BO213" s="273"/>
      <c r="BP213" s="273"/>
      <c r="BQ213" s="273"/>
      <c r="BR213" s="273"/>
      <c r="BS213" s="273"/>
      <c r="BT213" s="272"/>
      <c r="BU213" s="273"/>
      <c r="BV213" s="273"/>
      <c r="BW213" s="273"/>
      <c r="BX213" s="274"/>
    </row>
    <row r="214" spans="1:76" x14ac:dyDescent="0.25">
      <c r="A214" s="272" t="s">
        <v>358</v>
      </c>
      <c r="B214" s="275">
        <v>66.05</v>
      </c>
      <c r="C214" s="276">
        <v>73.760000000000005</v>
      </c>
      <c r="D214" s="276">
        <v>74.84</v>
      </c>
      <c r="E214" s="276">
        <v>76.2</v>
      </c>
      <c r="F214" s="277">
        <v>70.41</v>
      </c>
      <c r="G214" s="276">
        <v>43.91</v>
      </c>
      <c r="H214" s="276">
        <v>49.93</v>
      </c>
      <c r="I214" s="276">
        <v>51.21</v>
      </c>
      <c r="J214" s="276">
        <v>60.92</v>
      </c>
      <c r="K214" s="276">
        <v>45.05</v>
      </c>
      <c r="L214" s="275">
        <v>167.82</v>
      </c>
      <c r="M214" s="276">
        <v>176.1</v>
      </c>
      <c r="N214" s="276">
        <v>194.45</v>
      </c>
      <c r="O214" s="276">
        <v>218.26</v>
      </c>
      <c r="P214" s="277">
        <v>176.44</v>
      </c>
      <c r="Q214" s="276">
        <v>54</v>
      </c>
      <c r="R214" s="276">
        <v>90</v>
      </c>
      <c r="S214" s="276">
        <v>52</v>
      </c>
      <c r="T214" s="276">
        <v>49</v>
      </c>
      <c r="U214" s="276">
        <v>82</v>
      </c>
      <c r="V214" s="275">
        <v>107.53</v>
      </c>
      <c r="W214" s="276">
        <v>110.29</v>
      </c>
      <c r="X214" s="276">
        <v>104.89</v>
      </c>
      <c r="Y214" s="276">
        <v>105.91</v>
      </c>
      <c r="Z214" s="277">
        <v>102.11</v>
      </c>
      <c r="AA214" s="276">
        <v>20</v>
      </c>
      <c r="AB214" s="276">
        <v>15</v>
      </c>
      <c r="AC214" s="276">
        <v>20</v>
      </c>
      <c r="AD214" s="276">
        <v>13.6</v>
      </c>
      <c r="AE214" s="276">
        <v>13.6</v>
      </c>
      <c r="AF214" s="275">
        <v>80</v>
      </c>
      <c r="AG214" s="276">
        <v>92</v>
      </c>
      <c r="AH214" s="276">
        <v>82</v>
      </c>
      <c r="AI214" s="276">
        <v>83</v>
      </c>
      <c r="AJ214" s="277">
        <v>48</v>
      </c>
      <c r="AK214" s="273"/>
      <c r="AL214" s="273"/>
      <c r="AM214" s="273"/>
      <c r="AN214" s="273"/>
      <c r="AO214" s="273"/>
      <c r="AP214" s="275">
        <v>1534</v>
      </c>
      <c r="AQ214" s="276">
        <v>1533</v>
      </c>
      <c r="AR214" s="276">
        <v>1843</v>
      </c>
      <c r="AS214" s="276">
        <v>1825</v>
      </c>
      <c r="AT214" s="277">
        <v>2018</v>
      </c>
      <c r="AU214" s="273"/>
      <c r="AV214" s="273"/>
      <c r="AW214" s="273"/>
      <c r="AX214" s="273"/>
      <c r="AY214" s="273"/>
      <c r="AZ214" s="294"/>
      <c r="BA214" s="295"/>
      <c r="BB214" s="295"/>
      <c r="BC214" s="295"/>
      <c r="BD214" s="296"/>
      <c r="BE214" s="273"/>
      <c r="BF214" s="273"/>
      <c r="BG214" s="273"/>
      <c r="BH214" s="273"/>
      <c r="BI214" s="273"/>
      <c r="BJ214" s="294"/>
      <c r="BK214" s="295"/>
      <c r="BL214" s="295"/>
      <c r="BM214" s="295"/>
      <c r="BN214" s="296"/>
      <c r="BO214" s="273"/>
      <c r="BP214" s="273"/>
      <c r="BQ214" s="273"/>
      <c r="BR214" s="273"/>
      <c r="BS214" s="273"/>
      <c r="BT214" s="294"/>
      <c r="BU214" s="295"/>
      <c r="BV214" s="295"/>
      <c r="BW214" s="295"/>
      <c r="BX214" s="296"/>
    </row>
    <row r="215" spans="1:76" x14ac:dyDescent="0.25">
      <c r="A215" s="272" t="s">
        <v>359</v>
      </c>
      <c r="B215" s="275">
        <v>27.62</v>
      </c>
      <c r="C215" s="276">
        <v>51.23</v>
      </c>
      <c r="D215" s="276">
        <v>46.2</v>
      </c>
      <c r="E215" s="276">
        <v>46.72</v>
      </c>
      <c r="F215" s="277">
        <v>20.76</v>
      </c>
      <c r="G215" s="276">
        <v>33</v>
      </c>
      <c r="H215" s="276">
        <v>38</v>
      </c>
      <c r="I215" s="276">
        <v>28</v>
      </c>
      <c r="J215" s="276">
        <v>38</v>
      </c>
      <c r="K215" s="276">
        <v>24</v>
      </c>
      <c r="L215" s="275">
        <v>103.01</v>
      </c>
      <c r="M215" s="276">
        <v>111.51</v>
      </c>
      <c r="N215" s="276">
        <v>102.79</v>
      </c>
      <c r="O215" s="276">
        <v>112.29</v>
      </c>
      <c r="P215" s="277">
        <v>89.51</v>
      </c>
      <c r="Q215" s="276">
        <v>43</v>
      </c>
      <c r="R215" s="276">
        <v>62</v>
      </c>
      <c r="S215" s="276">
        <v>71</v>
      </c>
      <c r="T215" s="276">
        <v>49</v>
      </c>
      <c r="U215" s="276">
        <v>27.2</v>
      </c>
      <c r="V215" s="275">
        <v>58.64</v>
      </c>
      <c r="W215" s="276">
        <v>107.68</v>
      </c>
      <c r="X215" s="276">
        <v>84.35</v>
      </c>
      <c r="Y215" s="276">
        <v>52.43</v>
      </c>
      <c r="Z215" s="277">
        <v>33.6</v>
      </c>
      <c r="AA215" s="276">
        <v>20</v>
      </c>
      <c r="AB215" s="276">
        <v>19</v>
      </c>
      <c r="AC215" s="276">
        <v>14</v>
      </c>
      <c r="AD215" s="276">
        <v>19</v>
      </c>
      <c r="AE215" s="276">
        <v>6.4</v>
      </c>
      <c r="AF215" s="275">
        <v>76.099999999999994</v>
      </c>
      <c r="AG215" s="276">
        <v>40</v>
      </c>
      <c r="AH215" s="276">
        <v>89.62</v>
      </c>
      <c r="AI215" s="276">
        <v>59.77</v>
      </c>
      <c r="AJ215" s="277">
        <v>37</v>
      </c>
      <c r="AK215" s="276">
        <v>1820</v>
      </c>
      <c r="AL215" s="276">
        <v>1748</v>
      </c>
      <c r="AM215" s="276">
        <v>1812</v>
      </c>
      <c r="AN215" s="276">
        <v>1773</v>
      </c>
      <c r="AO215" s="276">
        <v>1884</v>
      </c>
      <c r="AP215" s="275">
        <v>1811.07</v>
      </c>
      <c r="AQ215" s="276">
        <v>1477.25</v>
      </c>
      <c r="AR215" s="276">
        <v>1784.72</v>
      </c>
      <c r="AS215" s="276">
        <v>2141.46</v>
      </c>
      <c r="AT215" s="277">
        <v>1859.18</v>
      </c>
      <c r="AU215" s="273"/>
      <c r="AV215" s="273"/>
      <c r="AW215" s="273"/>
      <c r="AX215" s="273"/>
      <c r="AY215" s="273"/>
      <c r="AZ215" s="294"/>
      <c r="BA215" s="295"/>
      <c r="BB215" s="295"/>
      <c r="BC215" s="295"/>
      <c r="BD215" s="296"/>
      <c r="BE215" s="273"/>
      <c r="BF215" s="273"/>
      <c r="BG215" s="273"/>
      <c r="BH215" s="273"/>
      <c r="BI215" s="273"/>
      <c r="BJ215" s="294"/>
      <c r="BK215" s="295"/>
      <c r="BL215" s="295"/>
      <c r="BM215" s="295"/>
      <c r="BN215" s="296"/>
      <c r="BO215" s="276">
        <v>1770</v>
      </c>
      <c r="BP215" s="276">
        <v>1100</v>
      </c>
      <c r="BQ215" s="276">
        <v>1600</v>
      </c>
      <c r="BR215" s="276">
        <v>2000</v>
      </c>
      <c r="BS215" s="276">
        <v>953</v>
      </c>
      <c r="BT215" s="275">
        <v>1670</v>
      </c>
      <c r="BU215" s="276">
        <v>1436</v>
      </c>
      <c r="BV215" s="276">
        <v>1691</v>
      </c>
      <c r="BW215" s="276">
        <v>1843</v>
      </c>
      <c r="BX215" s="277">
        <v>953</v>
      </c>
    </row>
    <row r="216" spans="1:76" x14ac:dyDescent="0.25">
      <c r="A216" s="272" t="s">
        <v>360</v>
      </c>
      <c r="B216" s="275">
        <v>46.54</v>
      </c>
      <c r="C216" s="276">
        <v>52.51</v>
      </c>
      <c r="D216" s="276">
        <v>45.16</v>
      </c>
      <c r="E216" s="276">
        <v>84.76</v>
      </c>
      <c r="F216" s="277">
        <v>61.58</v>
      </c>
      <c r="G216" s="276">
        <v>47.04</v>
      </c>
      <c r="H216" s="276">
        <v>42.15</v>
      </c>
      <c r="I216" s="276">
        <v>52.47</v>
      </c>
      <c r="J216" s="276">
        <v>54.54</v>
      </c>
      <c r="K216" s="276">
        <v>43.35</v>
      </c>
      <c r="L216" s="275">
        <v>170.34</v>
      </c>
      <c r="M216" s="276">
        <v>116.57</v>
      </c>
      <c r="N216" s="276">
        <v>171.68</v>
      </c>
      <c r="O216" s="276">
        <v>138.82</v>
      </c>
      <c r="P216" s="277">
        <v>130.4</v>
      </c>
      <c r="Q216" s="276">
        <v>54</v>
      </c>
      <c r="R216" s="276">
        <v>66</v>
      </c>
      <c r="S216" s="276">
        <v>52</v>
      </c>
      <c r="T216" s="276">
        <v>49</v>
      </c>
      <c r="U216" s="276">
        <v>40.799999999999997</v>
      </c>
      <c r="V216" s="275">
        <v>93</v>
      </c>
      <c r="W216" s="276">
        <v>93.7</v>
      </c>
      <c r="X216" s="276">
        <v>93.8</v>
      </c>
      <c r="Y216" s="276">
        <v>99.3</v>
      </c>
      <c r="Z216" s="277">
        <v>71.7</v>
      </c>
      <c r="AA216" s="273"/>
      <c r="AB216" s="273"/>
      <c r="AC216" s="273"/>
      <c r="AD216" s="273"/>
      <c r="AE216" s="273"/>
      <c r="AF216" s="275">
        <v>94.52</v>
      </c>
      <c r="AG216" s="276">
        <v>83.6</v>
      </c>
      <c r="AH216" s="276">
        <v>130.68</v>
      </c>
      <c r="AI216" s="276">
        <v>116.56</v>
      </c>
      <c r="AJ216" s="277">
        <v>103.68</v>
      </c>
      <c r="AK216" s="273"/>
      <c r="AL216" s="273"/>
      <c r="AM216" s="273"/>
      <c r="AN216" s="273"/>
      <c r="AO216" s="273"/>
      <c r="AP216" s="275">
        <v>2242</v>
      </c>
      <c r="AQ216" s="276">
        <v>2311</v>
      </c>
      <c r="AR216" s="276">
        <v>2899.83</v>
      </c>
      <c r="AS216" s="276">
        <v>3075.61</v>
      </c>
      <c r="AT216" s="277">
        <v>1627</v>
      </c>
      <c r="AU216" s="273"/>
      <c r="AV216" s="273"/>
      <c r="AW216" s="273"/>
      <c r="AX216" s="273"/>
      <c r="AY216" s="273"/>
      <c r="AZ216" s="275"/>
      <c r="BA216" s="276"/>
      <c r="BB216" s="276"/>
      <c r="BC216" s="276"/>
      <c r="BD216" s="277"/>
      <c r="BE216" s="273"/>
      <c r="BF216" s="273"/>
      <c r="BG216" s="273"/>
      <c r="BH216" s="273"/>
      <c r="BI216" s="273"/>
      <c r="BJ216" s="294"/>
      <c r="BK216" s="295"/>
      <c r="BL216" s="295"/>
      <c r="BM216" s="295"/>
      <c r="BN216" s="296"/>
      <c r="BO216" s="273"/>
      <c r="BP216" s="273"/>
      <c r="BQ216" s="273"/>
      <c r="BR216" s="273"/>
      <c r="BS216" s="273"/>
      <c r="BT216" s="272"/>
      <c r="BU216" s="273"/>
      <c r="BV216" s="273"/>
      <c r="BW216" s="273"/>
      <c r="BX216" s="274"/>
    </row>
    <row r="217" spans="1:76" x14ac:dyDescent="0.25">
      <c r="A217" s="272" t="s">
        <v>361</v>
      </c>
      <c r="B217" s="275">
        <v>61.25</v>
      </c>
      <c r="C217" s="276">
        <v>68.98</v>
      </c>
      <c r="D217" s="276">
        <v>65.34</v>
      </c>
      <c r="E217" s="276">
        <v>67.78</v>
      </c>
      <c r="F217" s="277">
        <v>39.18</v>
      </c>
      <c r="G217" s="276">
        <v>36.39</v>
      </c>
      <c r="H217" s="276">
        <v>43.05</v>
      </c>
      <c r="I217" s="276">
        <v>45.25</v>
      </c>
      <c r="J217" s="276">
        <v>42.25</v>
      </c>
      <c r="K217" s="276">
        <v>37.119999999999997</v>
      </c>
      <c r="L217" s="275">
        <v>116.16</v>
      </c>
      <c r="M217" s="276">
        <v>151.09</v>
      </c>
      <c r="N217" s="276">
        <v>158.18</v>
      </c>
      <c r="O217" s="276">
        <v>158.74</v>
      </c>
      <c r="P217" s="277">
        <v>129.38</v>
      </c>
      <c r="Q217" s="276">
        <v>57</v>
      </c>
      <c r="R217" s="276">
        <v>71</v>
      </c>
      <c r="S217" s="276">
        <v>61</v>
      </c>
      <c r="T217" s="276">
        <v>51</v>
      </c>
      <c r="U217" s="276">
        <v>44.8</v>
      </c>
      <c r="V217" s="275">
        <v>74.62</v>
      </c>
      <c r="W217" s="276">
        <v>89.26</v>
      </c>
      <c r="X217" s="276">
        <v>90.79</v>
      </c>
      <c r="Y217" s="276">
        <v>79.959999999999994</v>
      </c>
      <c r="Z217" s="277">
        <v>55.2</v>
      </c>
      <c r="AA217" s="276">
        <v>20</v>
      </c>
      <c r="AB217" s="276">
        <v>24</v>
      </c>
      <c r="AC217" s="276">
        <v>20</v>
      </c>
      <c r="AD217" s="276">
        <v>13</v>
      </c>
      <c r="AE217" s="276">
        <v>11.2</v>
      </c>
      <c r="AF217" s="275">
        <v>80</v>
      </c>
      <c r="AG217" s="276">
        <v>47</v>
      </c>
      <c r="AH217" s="276">
        <v>82</v>
      </c>
      <c r="AI217" s="276">
        <v>83</v>
      </c>
      <c r="AJ217" s="277">
        <v>44</v>
      </c>
      <c r="AK217" s="273"/>
      <c r="AL217" s="273"/>
      <c r="AM217" s="273"/>
      <c r="AN217" s="273"/>
      <c r="AO217" s="273"/>
      <c r="AP217" s="275">
        <v>1611.38</v>
      </c>
      <c r="AQ217" s="276">
        <v>1828.39</v>
      </c>
      <c r="AR217" s="276">
        <v>1899.14</v>
      </c>
      <c r="AS217" s="276">
        <v>1950.69</v>
      </c>
      <c r="AT217" s="277">
        <v>2154.46</v>
      </c>
      <c r="AU217" s="276">
        <v>2704</v>
      </c>
      <c r="AV217" s="276">
        <v>3174</v>
      </c>
      <c r="AW217" s="276">
        <v>2313</v>
      </c>
      <c r="AX217" s="276">
        <v>1714</v>
      </c>
      <c r="AY217" s="276">
        <v>1589.6</v>
      </c>
      <c r="AZ217" s="275"/>
      <c r="BA217" s="276"/>
      <c r="BB217" s="276"/>
      <c r="BC217" s="276"/>
      <c r="BD217" s="277"/>
      <c r="BE217" s="273"/>
      <c r="BF217" s="273"/>
      <c r="BG217" s="273"/>
      <c r="BH217" s="273"/>
      <c r="BI217" s="273"/>
      <c r="BJ217" s="294"/>
      <c r="BK217" s="295"/>
      <c r="BL217" s="295"/>
      <c r="BM217" s="295"/>
      <c r="BN217" s="296"/>
      <c r="BO217" s="273"/>
      <c r="BP217" s="273"/>
      <c r="BQ217" s="273"/>
      <c r="BR217" s="273"/>
      <c r="BS217" s="273"/>
      <c r="BT217" s="272"/>
      <c r="BU217" s="273"/>
      <c r="BV217" s="273"/>
      <c r="BW217" s="273"/>
      <c r="BX217" s="274"/>
    </row>
    <row r="218" spans="1:76" x14ac:dyDescent="0.25">
      <c r="A218" s="272" t="s">
        <v>362</v>
      </c>
      <c r="B218" s="275">
        <v>25.4</v>
      </c>
      <c r="C218" s="276">
        <v>24.5</v>
      </c>
      <c r="D218" s="276">
        <v>27.4</v>
      </c>
      <c r="E218" s="276">
        <v>25.1</v>
      </c>
      <c r="F218" s="277">
        <v>24.2</v>
      </c>
      <c r="G218" s="276">
        <v>41</v>
      </c>
      <c r="H218" s="276">
        <v>23</v>
      </c>
      <c r="I218" s="276">
        <v>24</v>
      </c>
      <c r="J218" s="276">
        <v>25</v>
      </c>
      <c r="K218" s="276">
        <v>22</v>
      </c>
      <c r="L218" s="275">
        <v>135.4</v>
      </c>
      <c r="M218" s="276">
        <v>143.19</v>
      </c>
      <c r="N218" s="276">
        <v>137.04</v>
      </c>
      <c r="O218" s="276">
        <v>92.25</v>
      </c>
      <c r="P218" s="277">
        <v>128.99</v>
      </c>
      <c r="Q218" s="276">
        <v>54</v>
      </c>
      <c r="R218" s="276">
        <v>54</v>
      </c>
      <c r="S218" s="276">
        <v>52</v>
      </c>
      <c r="T218" s="276">
        <v>49</v>
      </c>
      <c r="U218" s="276">
        <v>23.2</v>
      </c>
      <c r="V218" s="275">
        <v>20.8</v>
      </c>
      <c r="W218" s="276">
        <v>32</v>
      </c>
      <c r="X218" s="276">
        <v>54.2</v>
      </c>
      <c r="Y218" s="276">
        <v>21.6</v>
      </c>
      <c r="Z218" s="277">
        <v>43.45</v>
      </c>
      <c r="AA218" s="273"/>
      <c r="AB218" s="273"/>
      <c r="AC218" s="273"/>
      <c r="AD218" s="273"/>
      <c r="AE218" s="273"/>
      <c r="AF218" s="275">
        <v>36</v>
      </c>
      <c r="AG218" s="276">
        <v>34.4</v>
      </c>
      <c r="AH218" s="276">
        <v>82</v>
      </c>
      <c r="AI218" s="276">
        <v>56</v>
      </c>
      <c r="AJ218" s="277">
        <v>34.4</v>
      </c>
      <c r="AK218" s="273"/>
      <c r="AL218" s="273"/>
      <c r="AM218" s="273"/>
      <c r="AN218" s="273"/>
      <c r="AO218" s="273"/>
      <c r="AP218" s="275">
        <v>773</v>
      </c>
      <c r="AQ218" s="276">
        <v>1829</v>
      </c>
      <c r="AR218" s="276">
        <v>1843</v>
      </c>
      <c r="AS218" s="276">
        <v>1985</v>
      </c>
      <c r="AT218" s="277">
        <v>1816</v>
      </c>
      <c r="AU218" s="273"/>
      <c r="AV218" s="273"/>
      <c r="AW218" s="273"/>
      <c r="AX218" s="273"/>
      <c r="AY218" s="273"/>
      <c r="AZ218" s="275"/>
      <c r="BA218" s="276"/>
      <c r="BB218" s="276"/>
      <c r="BC218" s="276"/>
      <c r="BD218" s="277"/>
      <c r="BE218" s="273"/>
      <c r="BF218" s="273"/>
      <c r="BG218" s="273"/>
      <c r="BH218" s="273"/>
      <c r="BI218" s="273"/>
      <c r="BJ218" s="294"/>
      <c r="BK218" s="295"/>
      <c r="BL218" s="295"/>
      <c r="BM218" s="295"/>
      <c r="BN218" s="296"/>
      <c r="BO218" s="273"/>
      <c r="BP218" s="273"/>
      <c r="BQ218" s="273"/>
      <c r="BR218" s="273"/>
      <c r="BS218" s="273"/>
      <c r="BT218" s="294"/>
      <c r="BU218" s="295"/>
      <c r="BV218" s="295"/>
      <c r="BW218" s="295"/>
      <c r="BX218" s="296"/>
    </row>
    <row r="219" spans="1:76" x14ac:dyDescent="0.25">
      <c r="A219" s="272" t="s">
        <v>363</v>
      </c>
      <c r="B219" s="275">
        <v>59.72</v>
      </c>
      <c r="C219" s="276">
        <v>72.489999999999995</v>
      </c>
      <c r="D219" s="276">
        <v>65.02</v>
      </c>
      <c r="E219" s="276">
        <v>69.84</v>
      </c>
      <c r="F219" s="277">
        <v>41.62</v>
      </c>
      <c r="G219" s="276">
        <v>36.25</v>
      </c>
      <c r="H219" s="276">
        <v>43.17</v>
      </c>
      <c r="I219" s="276">
        <v>48.39</v>
      </c>
      <c r="J219" s="276">
        <v>36.31</v>
      </c>
      <c r="K219" s="276">
        <v>39.909999999999997</v>
      </c>
      <c r="L219" s="275">
        <v>115.99</v>
      </c>
      <c r="M219" s="276">
        <v>158.07</v>
      </c>
      <c r="N219" s="276">
        <v>172.62</v>
      </c>
      <c r="O219" s="276">
        <v>129.16</v>
      </c>
      <c r="P219" s="277">
        <v>140.29</v>
      </c>
      <c r="Q219" s="276">
        <v>58</v>
      </c>
      <c r="R219" s="276">
        <v>66</v>
      </c>
      <c r="S219" s="276">
        <v>54</v>
      </c>
      <c r="T219" s="276">
        <v>56</v>
      </c>
      <c r="U219" s="276">
        <v>40.799999999999997</v>
      </c>
      <c r="V219" s="275">
        <v>69</v>
      </c>
      <c r="W219" s="276">
        <v>94.42</v>
      </c>
      <c r="X219" s="276">
        <v>86</v>
      </c>
      <c r="Y219" s="276">
        <v>104.4</v>
      </c>
      <c r="Z219" s="277">
        <v>56.8</v>
      </c>
      <c r="AA219" s="276">
        <v>20</v>
      </c>
      <c r="AB219" s="276">
        <v>20</v>
      </c>
      <c r="AC219" s="276">
        <v>20</v>
      </c>
      <c r="AD219" s="276">
        <v>13</v>
      </c>
      <c r="AE219" s="276">
        <v>11.2</v>
      </c>
      <c r="AF219" s="275">
        <v>73</v>
      </c>
      <c r="AG219" s="276">
        <v>75</v>
      </c>
      <c r="AH219" s="276">
        <v>87</v>
      </c>
      <c r="AI219" s="276">
        <v>80</v>
      </c>
      <c r="AJ219" s="277">
        <v>59</v>
      </c>
      <c r="AK219" s="273"/>
      <c r="AL219" s="273"/>
      <c r="AM219" s="273"/>
      <c r="AN219" s="273"/>
      <c r="AO219" s="273"/>
      <c r="AP219" s="275">
        <v>2250.81</v>
      </c>
      <c r="AQ219" s="276">
        <v>2243.9</v>
      </c>
      <c r="AR219" s="276">
        <v>1930.52</v>
      </c>
      <c r="AS219" s="276">
        <v>2534.79</v>
      </c>
      <c r="AT219" s="277">
        <v>2353.77</v>
      </c>
      <c r="AU219" s="276">
        <v>2050</v>
      </c>
      <c r="AV219" s="276">
        <v>4020</v>
      </c>
      <c r="AW219" s="276">
        <v>2051</v>
      </c>
      <c r="AX219" s="276">
        <v>1587</v>
      </c>
      <c r="AY219" s="276">
        <v>1376</v>
      </c>
      <c r="AZ219" s="275"/>
      <c r="BA219" s="276"/>
      <c r="BB219" s="276"/>
      <c r="BC219" s="276"/>
      <c r="BD219" s="277"/>
      <c r="BE219" s="273"/>
      <c r="BF219" s="273"/>
      <c r="BG219" s="273"/>
      <c r="BH219" s="273"/>
      <c r="BI219" s="273"/>
      <c r="BJ219" s="294"/>
      <c r="BK219" s="295"/>
      <c r="BL219" s="295"/>
      <c r="BM219" s="295"/>
      <c r="BN219" s="296"/>
      <c r="BO219" s="273"/>
      <c r="BP219" s="273"/>
      <c r="BQ219" s="273"/>
      <c r="BR219" s="273"/>
      <c r="BS219" s="273"/>
      <c r="BT219" s="294"/>
      <c r="BU219" s="295"/>
      <c r="BV219" s="295"/>
      <c r="BW219" s="295"/>
      <c r="BX219" s="296"/>
    </row>
    <row r="220" spans="1:76" x14ac:dyDescent="0.25">
      <c r="A220" s="272" t="s">
        <v>364</v>
      </c>
      <c r="B220" s="275">
        <v>64.66</v>
      </c>
      <c r="C220" s="276">
        <v>69.89</v>
      </c>
      <c r="D220" s="276">
        <v>66.569999999999993</v>
      </c>
      <c r="E220" s="276">
        <v>58.81</v>
      </c>
      <c r="F220" s="277">
        <v>58.29</v>
      </c>
      <c r="G220" s="276">
        <v>37.92</v>
      </c>
      <c r="H220" s="276">
        <v>47.52</v>
      </c>
      <c r="I220" s="276">
        <v>50.17</v>
      </c>
      <c r="J220" s="276">
        <v>56.68</v>
      </c>
      <c r="K220" s="276">
        <v>43.27</v>
      </c>
      <c r="L220" s="275">
        <v>147.72</v>
      </c>
      <c r="M220" s="276">
        <v>170.6</v>
      </c>
      <c r="N220" s="276">
        <v>188.23</v>
      </c>
      <c r="O220" s="276">
        <v>205.03</v>
      </c>
      <c r="P220" s="277">
        <v>184.55</v>
      </c>
      <c r="Q220" s="276">
        <v>54</v>
      </c>
      <c r="R220" s="276">
        <v>70</v>
      </c>
      <c r="S220" s="276">
        <v>50</v>
      </c>
      <c r="T220" s="276">
        <v>49</v>
      </c>
      <c r="U220" s="276">
        <v>83</v>
      </c>
      <c r="V220" s="275">
        <v>96.42</v>
      </c>
      <c r="W220" s="276">
        <v>125.34</v>
      </c>
      <c r="X220" s="276">
        <v>115.36</v>
      </c>
      <c r="Y220" s="276">
        <v>74.3</v>
      </c>
      <c r="Z220" s="277">
        <v>117.29</v>
      </c>
      <c r="AA220" s="276">
        <v>20</v>
      </c>
      <c r="AB220" s="276">
        <v>15</v>
      </c>
      <c r="AC220" s="276">
        <v>20</v>
      </c>
      <c r="AD220" s="276">
        <v>13</v>
      </c>
      <c r="AE220" s="276">
        <v>12</v>
      </c>
      <c r="AF220" s="275">
        <v>80</v>
      </c>
      <c r="AG220" s="276">
        <v>63</v>
      </c>
      <c r="AH220" s="276">
        <v>82</v>
      </c>
      <c r="AI220" s="276">
        <v>83</v>
      </c>
      <c r="AJ220" s="277">
        <v>58</v>
      </c>
      <c r="AK220" s="273"/>
      <c r="AL220" s="273"/>
      <c r="AM220" s="273"/>
      <c r="AN220" s="273"/>
      <c r="AO220" s="273"/>
      <c r="AP220" s="275">
        <v>1534</v>
      </c>
      <c r="AQ220" s="276">
        <v>1533</v>
      </c>
      <c r="AR220" s="276">
        <v>1843</v>
      </c>
      <c r="AS220" s="276">
        <v>1825</v>
      </c>
      <c r="AT220" s="277">
        <v>2012</v>
      </c>
      <c r="AU220" s="273"/>
      <c r="AV220" s="273"/>
      <c r="AW220" s="273"/>
      <c r="AX220" s="273"/>
      <c r="AY220" s="273"/>
      <c r="AZ220" s="275"/>
      <c r="BA220" s="276"/>
      <c r="BB220" s="276"/>
      <c r="BC220" s="276"/>
      <c r="BD220" s="277"/>
      <c r="BE220" s="273"/>
      <c r="BF220" s="273"/>
      <c r="BG220" s="273"/>
      <c r="BH220" s="273"/>
      <c r="BI220" s="273"/>
      <c r="BJ220" s="294"/>
      <c r="BK220" s="295"/>
      <c r="BL220" s="295"/>
      <c r="BM220" s="295"/>
      <c r="BN220" s="296"/>
      <c r="BO220" s="273"/>
      <c r="BP220" s="273"/>
      <c r="BQ220" s="273"/>
      <c r="BR220" s="273"/>
      <c r="BS220" s="273"/>
      <c r="BT220" s="272"/>
      <c r="BU220" s="273"/>
      <c r="BV220" s="273"/>
      <c r="BW220" s="273"/>
      <c r="BX220" s="274"/>
    </row>
    <row r="221" spans="1:76" x14ac:dyDescent="0.25">
      <c r="A221" s="272" t="s">
        <v>365</v>
      </c>
      <c r="B221" s="275">
        <v>36.21</v>
      </c>
      <c r="C221" s="276">
        <v>60.45</v>
      </c>
      <c r="D221" s="276">
        <v>37.74</v>
      </c>
      <c r="E221" s="276">
        <v>74.16</v>
      </c>
      <c r="F221" s="277">
        <v>58.07</v>
      </c>
      <c r="G221" s="276">
        <v>49.4</v>
      </c>
      <c r="H221" s="276">
        <v>44.06</v>
      </c>
      <c r="I221" s="276">
        <v>44.73</v>
      </c>
      <c r="J221" s="276">
        <v>51.91</v>
      </c>
      <c r="K221" s="276">
        <v>44.48</v>
      </c>
      <c r="L221" s="275">
        <v>146.47999999999999</v>
      </c>
      <c r="M221" s="276">
        <v>106.93</v>
      </c>
      <c r="N221" s="276">
        <v>121.91</v>
      </c>
      <c r="O221" s="276">
        <v>130.4</v>
      </c>
      <c r="P221" s="277">
        <v>115.82</v>
      </c>
      <c r="Q221" s="276">
        <v>54</v>
      </c>
      <c r="R221" s="276">
        <v>70</v>
      </c>
      <c r="S221" s="276">
        <v>52</v>
      </c>
      <c r="T221" s="276">
        <v>49</v>
      </c>
      <c r="U221" s="276">
        <v>28</v>
      </c>
      <c r="V221" s="275">
        <v>82.73</v>
      </c>
      <c r="W221" s="276">
        <v>91.39</v>
      </c>
      <c r="X221" s="276">
        <v>96.91</v>
      </c>
      <c r="Y221" s="276">
        <v>80.08</v>
      </c>
      <c r="Z221" s="277">
        <v>69.52</v>
      </c>
      <c r="AA221" s="273"/>
      <c r="AB221" s="273"/>
      <c r="AC221" s="273"/>
      <c r="AD221" s="273"/>
      <c r="AE221" s="273"/>
      <c r="AF221" s="275">
        <v>73.36</v>
      </c>
      <c r="AG221" s="276">
        <v>59.02</v>
      </c>
      <c r="AH221" s="276">
        <v>90.89</v>
      </c>
      <c r="AI221" s="276">
        <v>79.12</v>
      </c>
      <c r="AJ221" s="277">
        <v>52.77</v>
      </c>
      <c r="AK221" s="273"/>
      <c r="AL221" s="273"/>
      <c r="AM221" s="273"/>
      <c r="AN221" s="273"/>
      <c r="AO221" s="273"/>
      <c r="AP221" s="275">
        <v>1884.3</v>
      </c>
      <c r="AQ221" s="276">
        <v>1572.4</v>
      </c>
      <c r="AR221" s="276">
        <v>1955.73</v>
      </c>
      <c r="AS221" s="276">
        <v>2215.69</v>
      </c>
      <c r="AT221" s="277">
        <v>2107.8200000000002</v>
      </c>
      <c r="AU221" s="273"/>
      <c r="AV221" s="273"/>
      <c r="AW221" s="273"/>
      <c r="AX221" s="273"/>
      <c r="AY221" s="273"/>
      <c r="AZ221" s="275"/>
      <c r="BA221" s="276"/>
      <c r="BB221" s="276"/>
      <c r="BC221" s="276"/>
      <c r="BD221" s="277"/>
      <c r="BE221" s="273"/>
      <c r="BF221" s="273"/>
      <c r="BG221" s="273"/>
      <c r="BH221" s="273"/>
      <c r="BI221" s="273"/>
      <c r="BJ221" s="294"/>
      <c r="BK221" s="295"/>
      <c r="BL221" s="295"/>
      <c r="BM221" s="295"/>
      <c r="BN221" s="296"/>
      <c r="BO221" s="273"/>
      <c r="BP221" s="273"/>
      <c r="BQ221" s="273"/>
      <c r="BR221" s="273"/>
      <c r="BS221" s="273"/>
      <c r="BT221" s="272"/>
      <c r="BU221" s="273"/>
      <c r="BV221" s="273"/>
      <c r="BW221" s="273"/>
      <c r="BX221" s="274"/>
    </row>
    <row r="222" spans="1:76" x14ac:dyDescent="0.25">
      <c r="A222" s="272" t="s">
        <v>366</v>
      </c>
      <c r="B222" s="275">
        <v>22.66</v>
      </c>
      <c r="C222" s="276">
        <v>54.26</v>
      </c>
      <c r="D222" s="276">
        <v>31.55</v>
      </c>
      <c r="E222" s="276">
        <v>45.08</v>
      </c>
      <c r="F222" s="277">
        <v>28.06</v>
      </c>
      <c r="G222" s="276">
        <v>36</v>
      </c>
      <c r="H222" s="276">
        <v>23</v>
      </c>
      <c r="I222" s="276">
        <v>24</v>
      </c>
      <c r="J222" s="276">
        <v>25</v>
      </c>
      <c r="K222" s="276">
        <v>22</v>
      </c>
      <c r="L222" s="275">
        <v>85</v>
      </c>
      <c r="M222" s="276">
        <v>93.08</v>
      </c>
      <c r="N222" s="276">
        <v>75.260000000000005</v>
      </c>
      <c r="O222" s="276">
        <v>90.21</v>
      </c>
      <c r="P222" s="277">
        <v>53.57</v>
      </c>
      <c r="Q222" s="276">
        <v>54</v>
      </c>
      <c r="R222" s="276">
        <v>61</v>
      </c>
      <c r="S222" s="276">
        <v>52</v>
      </c>
      <c r="T222" s="276">
        <v>49</v>
      </c>
      <c r="U222" s="276">
        <v>23.2</v>
      </c>
      <c r="V222" s="275">
        <v>49</v>
      </c>
      <c r="W222" s="276">
        <v>69.7</v>
      </c>
      <c r="X222" s="276">
        <v>76.400000000000006</v>
      </c>
      <c r="Y222" s="276">
        <v>50</v>
      </c>
      <c r="Z222" s="277">
        <v>32</v>
      </c>
      <c r="AA222" s="273"/>
      <c r="AB222" s="273"/>
      <c r="AC222" s="273"/>
      <c r="AD222" s="273"/>
      <c r="AE222" s="273"/>
      <c r="AF222" s="275">
        <v>44.67</v>
      </c>
      <c r="AG222" s="276">
        <v>42.44</v>
      </c>
      <c r="AH222" s="276">
        <v>57.14</v>
      </c>
      <c r="AI222" s="276">
        <v>73.64</v>
      </c>
      <c r="AJ222" s="277">
        <v>38.869999999999997</v>
      </c>
      <c r="AK222" s="273"/>
      <c r="AL222" s="273"/>
      <c r="AM222" s="273"/>
      <c r="AN222" s="273"/>
      <c r="AO222" s="273"/>
      <c r="AP222" s="275">
        <v>1429.13</v>
      </c>
      <c r="AQ222" s="276">
        <v>1690.47</v>
      </c>
      <c r="AR222" s="276">
        <v>1277.3499999999999</v>
      </c>
      <c r="AS222" s="276">
        <v>1862.11</v>
      </c>
      <c r="AT222" s="277">
        <v>1488.33</v>
      </c>
      <c r="AU222" s="273"/>
      <c r="AV222" s="273"/>
      <c r="AW222" s="273"/>
      <c r="AX222" s="273"/>
      <c r="AY222" s="273"/>
      <c r="AZ222" s="275"/>
      <c r="BA222" s="276"/>
      <c r="BB222" s="276"/>
      <c r="BC222" s="276"/>
      <c r="BD222" s="277"/>
      <c r="BE222" s="276">
        <v>1265.5999999999999</v>
      </c>
      <c r="BF222" s="276">
        <v>1200.54</v>
      </c>
      <c r="BG222" s="276">
        <v>802</v>
      </c>
      <c r="BH222" s="276">
        <v>842</v>
      </c>
      <c r="BI222" s="276">
        <v>915.61</v>
      </c>
      <c r="BJ222" s="272"/>
      <c r="BK222" s="273"/>
      <c r="BL222" s="273"/>
      <c r="BM222" s="273"/>
      <c r="BN222" s="274"/>
      <c r="BO222" s="273"/>
      <c r="BP222" s="273"/>
      <c r="BQ222" s="273"/>
      <c r="BR222" s="273"/>
      <c r="BS222" s="273"/>
      <c r="BT222" s="272"/>
      <c r="BU222" s="273"/>
      <c r="BV222" s="273"/>
      <c r="BW222" s="273"/>
      <c r="BX222" s="274"/>
    </row>
    <row r="223" spans="1:76" x14ac:dyDescent="0.25">
      <c r="A223" s="272" t="s">
        <v>367</v>
      </c>
      <c r="B223" s="275">
        <v>69.56</v>
      </c>
      <c r="C223" s="276">
        <v>78.5</v>
      </c>
      <c r="D223" s="276">
        <v>74.41</v>
      </c>
      <c r="E223" s="276">
        <v>73.77</v>
      </c>
      <c r="F223" s="277">
        <v>73.760000000000005</v>
      </c>
      <c r="G223" s="276">
        <v>47.67</v>
      </c>
      <c r="H223" s="276">
        <v>52.41</v>
      </c>
      <c r="I223" s="276">
        <v>51.86</v>
      </c>
      <c r="J223" s="276">
        <v>60.49</v>
      </c>
      <c r="K223" s="276">
        <v>49.11</v>
      </c>
      <c r="L223" s="275">
        <v>179.37</v>
      </c>
      <c r="M223" s="276">
        <v>185.49</v>
      </c>
      <c r="N223" s="276">
        <v>202.5</v>
      </c>
      <c r="O223" s="276">
        <v>216.55</v>
      </c>
      <c r="P223" s="277">
        <v>191.2</v>
      </c>
      <c r="Q223" s="276">
        <v>54</v>
      </c>
      <c r="R223" s="276">
        <v>90</v>
      </c>
      <c r="S223" s="276">
        <v>52</v>
      </c>
      <c r="T223" s="276">
        <v>49</v>
      </c>
      <c r="U223" s="276">
        <v>49</v>
      </c>
      <c r="V223" s="275">
        <v>111.14</v>
      </c>
      <c r="W223" s="276">
        <v>119.05</v>
      </c>
      <c r="X223" s="276">
        <v>119.35</v>
      </c>
      <c r="Y223" s="276">
        <v>110.07</v>
      </c>
      <c r="Z223" s="277">
        <v>103.98</v>
      </c>
      <c r="AA223" s="273"/>
      <c r="AB223" s="273"/>
      <c r="AC223" s="273"/>
      <c r="AD223" s="273"/>
      <c r="AE223" s="273"/>
      <c r="AF223" s="275">
        <v>80</v>
      </c>
      <c r="AG223" s="276">
        <v>92</v>
      </c>
      <c r="AH223" s="276">
        <v>82</v>
      </c>
      <c r="AI223" s="276">
        <v>83</v>
      </c>
      <c r="AJ223" s="277">
        <v>54</v>
      </c>
      <c r="AK223" s="273"/>
      <c r="AL223" s="273"/>
      <c r="AM223" s="273"/>
      <c r="AN223" s="273"/>
      <c r="AO223" s="273"/>
      <c r="AP223" s="272"/>
      <c r="AQ223" s="273"/>
      <c r="AR223" s="273"/>
      <c r="AS223" s="273"/>
      <c r="AT223" s="274"/>
      <c r="AU223" s="273"/>
      <c r="AV223" s="273"/>
      <c r="AW223" s="273"/>
      <c r="AX223" s="273"/>
      <c r="AY223" s="273"/>
      <c r="AZ223" s="275"/>
      <c r="BA223" s="276"/>
      <c r="BB223" s="276"/>
      <c r="BC223" s="276"/>
      <c r="BD223" s="277"/>
      <c r="BE223" s="273"/>
      <c r="BF223" s="273"/>
      <c r="BG223" s="273"/>
      <c r="BH223" s="273"/>
      <c r="BI223" s="273"/>
      <c r="BJ223" s="272"/>
      <c r="BK223" s="273"/>
      <c r="BL223" s="273"/>
      <c r="BM223" s="273"/>
      <c r="BN223" s="274"/>
      <c r="BO223" s="273"/>
      <c r="BP223" s="273"/>
      <c r="BQ223" s="273"/>
      <c r="BR223" s="273"/>
      <c r="BS223" s="273"/>
      <c r="BT223" s="272"/>
      <c r="BU223" s="273"/>
      <c r="BV223" s="273"/>
      <c r="BW223" s="273"/>
      <c r="BX223" s="274"/>
    </row>
    <row r="224" spans="1:76" x14ac:dyDescent="0.25">
      <c r="A224" s="272" t="s">
        <v>368</v>
      </c>
      <c r="B224" s="275">
        <v>51.86</v>
      </c>
      <c r="C224" s="276">
        <v>70.11</v>
      </c>
      <c r="D224" s="276">
        <v>46.77</v>
      </c>
      <c r="E224" s="276">
        <v>71.47</v>
      </c>
      <c r="F224" s="277">
        <v>33.26</v>
      </c>
      <c r="G224" s="276">
        <v>41.03</v>
      </c>
      <c r="H224" s="276">
        <v>44.59</v>
      </c>
      <c r="I224" s="276">
        <v>49.33</v>
      </c>
      <c r="J224" s="276">
        <v>41.93</v>
      </c>
      <c r="K224" s="276">
        <v>36.39</v>
      </c>
      <c r="L224" s="275">
        <v>137.69999999999999</v>
      </c>
      <c r="M224" s="276">
        <v>155.02000000000001</v>
      </c>
      <c r="N224" s="276">
        <v>170.91</v>
      </c>
      <c r="O224" s="276">
        <v>129.35</v>
      </c>
      <c r="P224" s="277">
        <v>117.85</v>
      </c>
      <c r="Q224" s="276">
        <v>58</v>
      </c>
      <c r="R224" s="276">
        <v>66</v>
      </c>
      <c r="S224" s="276">
        <v>68</v>
      </c>
      <c r="T224" s="276">
        <v>72</v>
      </c>
      <c r="U224" s="276">
        <v>38</v>
      </c>
      <c r="V224" s="275">
        <v>84</v>
      </c>
      <c r="W224" s="276">
        <v>121.42</v>
      </c>
      <c r="X224" s="276">
        <v>113.65</v>
      </c>
      <c r="Y224" s="276">
        <v>88</v>
      </c>
      <c r="Z224" s="277">
        <v>46.4</v>
      </c>
      <c r="AA224" s="273"/>
      <c r="AB224" s="273"/>
      <c r="AC224" s="273"/>
      <c r="AD224" s="273"/>
      <c r="AE224" s="273"/>
      <c r="AF224" s="275">
        <v>86.78</v>
      </c>
      <c r="AG224" s="276">
        <v>72.47</v>
      </c>
      <c r="AH224" s="276">
        <v>80.989999999999995</v>
      </c>
      <c r="AI224" s="276">
        <v>80.08</v>
      </c>
      <c r="AJ224" s="277">
        <v>44.36</v>
      </c>
      <c r="AK224" s="273"/>
      <c r="AL224" s="273"/>
      <c r="AM224" s="273"/>
      <c r="AN224" s="273"/>
      <c r="AO224" s="273"/>
      <c r="AP224" s="275">
        <v>1895.55</v>
      </c>
      <c r="AQ224" s="276">
        <v>2112.71</v>
      </c>
      <c r="AR224" s="276">
        <v>1642.66</v>
      </c>
      <c r="AS224" s="276">
        <v>2433</v>
      </c>
      <c r="AT224" s="277">
        <v>2335.54</v>
      </c>
      <c r="AU224" s="276">
        <v>2050</v>
      </c>
      <c r="AV224" s="276">
        <v>2697</v>
      </c>
      <c r="AW224" s="276">
        <v>2051</v>
      </c>
      <c r="AX224" s="276">
        <v>1587</v>
      </c>
      <c r="AY224" s="276">
        <v>1256</v>
      </c>
      <c r="AZ224" s="275"/>
      <c r="BA224" s="276"/>
      <c r="BB224" s="276"/>
      <c r="BC224" s="276"/>
      <c r="BD224" s="277"/>
      <c r="BE224" s="273"/>
      <c r="BF224" s="273"/>
      <c r="BG224" s="273"/>
      <c r="BH224" s="273"/>
      <c r="BI224" s="273"/>
      <c r="BJ224" s="272"/>
      <c r="BK224" s="273"/>
      <c r="BL224" s="273"/>
      <c r="BM224" s="273"/>
      <c r="BN224" s="274"/>
      <c r="BO224" s="273"/>
      <c r="BP224" s="273"/>
      <c r="BQ224" s="273"/>
      <c r="BR224" s="273"/>
      <c r="BS224" s="273"/>
      <c r="BT224" s="272"/>
      <c r="BU224" s="273"/>
      <c r="BV224" s="273"/>
      <c r="BW224" s="273"/>
      <c r="BX224" s="274"/>
    </row>
    <row r="225" spans="1:76" x14ac:dyDescent="0.25">
      <c r="A225" s="272" t="s">
        <v>369</v>
      </c>
      <c r="B225" s="275">
        <v>46.55</v>
      </c>
      <c r="C225" s="276">
        <v>57.63</v>
      </c>
      <c r="D225" s="276">
        <v>41.16</v>
      </c>
      <c r="E225" s="276">
        <v>86.2</v>
      </c>
      <c r="F225" s="277">
        <v>67.75</v>
      </c>
      <c r="G225" s="276">
        <v>47.33</v>
      </c>
      <c r="H225" s="276">
        <v>52.16</v>
      </c>
      <c r="I225" s="276">
        <v>53.61</v>
      </c>
      <c r="J225" s="276">
        <v>50.47</v>
      </c>
      <c r="K225" s="276">
        <v>52.81</v>
      </c>
      <c r="L225" s="275">
        <v>177.79</v>
      </c>
      <c r="M225" s="276">
        <v>170.81</v>
      </c>
      <c r="N225" s="276">
        <v>184.95</v>
      </c>
      <c r="O225" s="276">
        <v>149.29</v>
      </c>
      <c r="P225" s="277">
        <v>167.13</v>
      </c>
      <c r="Q225" s="276">
        <v>54</v>
      </c>
      <c r="R225" s="276">
        <v>66</v>
      </c>
      <c r="S225" s="276">
        <v>52</v>
      </c>
      <c r="T225" s="276">
        <v>49</v>
      </c>
      <c r="U225" s="276">
        <v>40</v>
      </c>
      <c r="V225" s="275">
        <v>78.95</v>
      </c>
      <c r="W225" s="276">
        <v>63.13</v>
      </c>
      <c r="X225" s="276">
        <v>79.459999999999994</v>
      </c>
      <c r="Y225" s="276">
        <v>106</v>
      </c>
      <c r="Z225" s="277">
        <v>88</v>
      </c>
      <c r="AA225" s="273"/>
      <c r="AB225" s="273"/>
      <c r="AC225" s="273"/>
      <c r="AD225" s="273"/>
      <c r="AE225" s="273"/>
      <c r="AF225" s="275">
        <v>89</v>
      </c>
      <c r="AG225" s="276">
        <v>126</v>
      </c>
      <c r="AH225" s="276">
        <v>82</v>
      </c>
      <c r="AI225" s="276">
        <v>93</v>
      </c>
      <c r="AJ225" s="277">
        <v>63.2</v>
      </c>
      <c r="AK225" s="273"/>
      <c r="AL225" s="273"/>
      <c r="AM225" s="273"/>
      <c r="AN225" s="273"/>
      <c r="AO225" s="273"/>
      <c r="AP225" s="275">
        <v>1534</v>
      </c>
      <c r="AQ225" s="276">
        <v>2159</v>
      </c>
      <c r="AR225" s="276">
        <v>1843</v>
      </c>
      <c r="AS225" s="276">
        <v>1985</v>
      </c>
      <c r="AT225" s="277">
        <v>2264</v>
      </c>
      <c r="AU225" s="273"/>
      <c r="AV225" s="273"/>
      <c r="AW225" s="273"/>
      <c r="AX225" s="273"/>
      <c r="AY225" s="273"/>
      <c r="AZ225" s="275"/>
      <c r="BA225" s="276"/>
      <c r="BB225" s="276"/>
      <c r="BC225" s="276"/>
      <c r="BD225" s="277"/>
      <c r="BE225" s="273"/>
      <c r="BF225" s="273"/>
      <c r="BG225" s="273"/>
      <c r="BH225" s="273"/>
      <c r="BI225" s="273"/>
      <c r="BJ225" s="272"/>
      <c r="BK225" s="273"/>
      <c r="BL225" s="273"/>
      <c r="BM225" s="273"/>
      <c r="BN225" s="274"/>
      <c r="BO225" s="273"/>
      <c r="BP225" s="273"/>
      <c r="BQ225" s="273"/>
      <c r="BR225" s="273"/>
      <c r="BS225" s="273"/>
      <c r="BT225" s="272"/>
      <c r="BU225" s="273"/>
      <c r="BV225" s="273"/>
      <c r="BW225" s="273"/>
      <c r="BX225" s="274"/>
    </row>
    <row r="226" spans="1:76" x14ac:dyDescent="0.25">
      <c r="A226" s="272" t="s">
        <v>370</v>
      </c>
      <c r="B226" s="275">
        <v>42.06</v>
      </c>
      <c r="C226" s="276">
        <v>47.25</v>
      </c>
      <c r="D226" s="276">
        <v>36.880000000000003</v>
      </c>
      <c r="E226" s="276">
        <v>28.27</v>
      </c>
      <c r="F226" s="277">
        <v>20.65</v>
      </c>
      <c r="G226" s="276">
        <v>33</v>
      </c>
      <c r="H226" s="276">
        <v>23</v>
      </c>
      <c r="I226" s="276">
        <v>28</v>
      </c>
      <c r="J226" s="276">
        <v>25</v>
      </c>
      <c r="K226" s="276">
        <v>24</v>
      </c>
      <c r="L226" s="275">
        <v>75</v>
      </c>
      <c r="M226" s="276">
        <v>55.2</v>
      </c>
      <c r="N226" s="276">
        <v>77.7</v>
      </c>
      <c r="O226" s="276">
        <v>91.9</v>
      </c>
      <c r="P226" s="277">
        <v>54.4</v>
      </c>
      <c r="Q226" s="276">
        <v>53.53</v>
      </c>
      <c r="R226" s="276">
        <v>47.17</v>
      </c>
      <c r="S226" s="276">
        <v>37.130000000000003</v>
      </c>
      <c r="T226" s="276">
        <v>26.06</v>
      </c>
      <c r="U226" s="276">
        <v>26.4</v>
      </c>
      <c r="V226" s="275">
        <v>44.63</v>
      </c>
      <c r="W226" s="276">
        <v>50.08</v>
      </c>
      <c r="X226" s="276">
        <v>53.49</v>
      </c>
      <c r="Y226" s="276">
        <v>24.8</v>
      </c>
      <c r="Z226" s="277">
        <v>24.8</v>
      </c>
      <c r="AA226" s="276">
        <v>20</v>
      </c>
      <c r="AB226" s="276">
        <v>24</v>
      </c>
      <c r="AC226" s="276">
        <v>17</v>
      </c>
      <c r="AD226" s="276">
        <v>8</v>
      </c>
      <c r="AE226" s="276">
        <v>8</v>
      </c>
      <c r="AF226" s="275">
        <v>53</v>
      </c>
      <c r="AG226" s="276">
        <v>12.8</v>
      </c>
      <c r="AH226" s="276">
        <v>43</v>
      </c>
      <c r="AI226" s="276">
        <v>44</v>
      </c>
      <c r="AJ226" s="277">
        <v>25</v>
      </c>
      <c r="AK226" s="276">
        <v>1820</v>
      </c>
      <c r="AL226" s="276">
        <v>1748</v>
      </c>
      <c r="AM226" s="276">
        <v>1812</v>
      </c>
      <c r="AN226" s="276">
        <v>1773</v>
      </c>
      <c r="AO226" s="276">
        <v>1884</v>
      </c>
      <c r="AP226" s="275">
        <v>1251</v>
      </c>
      <c r="AQ226" s="276">
        <v>1378</v>
      </c>
      <c r="AR226" s="276">
        <v>1639</v>
      </c>
      <c r="AS226" s="276">
        <v>2021.5</v>
      </c>
      <c r="AT226" s="277">
        <v>1319</v>
      </c>
      <c r="AU226" s="273"/>
      <c r="AV226" s="273"/>
      <c r="AW226" s="273"/>
      <c r="AX226" s="273"/>
      <c r="AY226" s="273"/>
      <c r="AZ226" s="275"/>
      <c r="BA226" s="276"/>
      <c r="BB226" s="276"/>
      <c r="BC226" s="276"/>
      <c r="BD226" s="277"/>
      <c r="BE226" s="276">
        <v>1200</v>
      </c>
      <c r="BF226" s="276">
        <v>570.4</v>
      </c>
      <c r="BG226" s="276">
        <v>924</v>
      </c>
      <c r="BH226" s="276">
        <v>819</v>
      </c>
      <c r="BI226" s="276">
        <v>785.6</v>
      </c>
      <c r="BJ226" s="272"/>
      <c r="BK226" s="273"/>
      <c r="BL226" s="273"/>
      <c r="BM226" s="273"/>
      <c r="BN226" s="274"/>
      <c r="BO226" s="273"/>
      <c r="BP226" s="273"/>
      <c r="BQ226" s="273"/>
      <c r="BR226" s="273"/>
      <c r="BS226" s="273"/>
      <c r="BT226" s="272"/>
      <c r="BU226" s="273"/>
      <c r="BV226" s="273"/>
      <c r="BW226" s="273"/>
      <c r="BX226" s="274"/>
    </row>
    <row r="227" spans="1:76" x14ac:dyDescent="0.25">
      <c r="A227" s="272" t="s">
        <v>371</v>
      </c>
      <c r="B227" s="275">
        <v>28.4</v>
      </c>
      <c r="C227" s="276">
        <v>63.98</v>
      </c>
      <c r="D227" s="276">
        <v>27.2</v>
      </c>
      <c r="E227" s="276">
        <v>55.34</v>
      </c>
      <c r="F227" s="277">
        <v>26</v>
      </c>
      <c r="G227" s="276">
        <v>27.82</v>
      </c>
      <c r="H227" s="276">
        <v>33.729999999999997</v>
      </c>
      <c r="I227" s="276">
        <v>30.35</v>
      </c>
      <c r="J227" s="276">
        <v>25.77</v>
      </c>
      <c r="K227" s="276">
        <v>25.26</v>
      </c>
      <c r="L227" s="275">
        <v>106.16</v>
      </c>
      <c r="M227" s="276">
        <v>118.95</v>
      </c>
      <c r="N227" s="276">
        <v>102.71</v>
      </c>
      <c r="O227" s="276">
        <v>69.92</v>
      </c>
      <c r="P227" s="277">
        <v>66.959999999999994</v>
      </c>
      <c r="Q227" s="276">
        <v>54</v>
      </c>
      <c r="R227" s="276">
        <v>71</v>
      </c>
      <c r="S227" s="276">
        <v>52</v>
      </c>
      <c r="T227" s="276">
        <v>49</v>
      </c>
      <c r="U227" s="276">
        <v>30.4</v>
      </c>
      <c r="V227" s="275">
        <v>59.05</v>
      </c>
      <c r="W227" s="276">
        <v>87.77</v>
      </c>
      <c r="X227" s="276">
        <v>86.47</v>
      </c>
      <c r="Y227" s="276">
        <v>61.52</v>
      </c>
      <c r="Z227" s="277">
        <v>39.200000000000003</v>
      </c>
      <c r="AA227" s="276">
        <v>20</v>
      </c>
      <c r="AB227" s="276">
        <v>15</v>
      </c>
      <c r="AC227" s="276">
        <v>20</v>
      </c>
      <c r="AD227" s="276">
        <v>13</v>
      </c>
      <c r="AE227" s="276">
        <v>9.6</v>
      </c>
      <c r="AF227" s="275">
        <v>65.88</v>
      </c>
      <c r="AG227" s="276">
        <v>77.34</v>
      </c>
      <c r="AH227" s="276">
        <v>77.61</v>
      </c>
      <c r="AI227" s="276">
        <v>72.42</v>
      </c>
      <c r="AJ227" s="277">
        <v>66.599999999999994</v>
      </c>
      <c r="AK227" s="276">
        <v>1820</v>
      </c>
      <c r="AL227" s="276">
        <v>1748</v>
      </c>
      <c r="AM227" s="276">
        <v>1812</v>
      </c>
      <c r="AN227" s="276">
        <v>1773</v>
      </c>
      <c r="AO227" s="276">
        <v>1884</v>
      </c>
      <c r="AP227" s="275">
        <v>1914.39</v>
      </c>
      <c r="AQ227" s="276">
        <v>1990.25</v>
      </c>
      <c r="AR227" s="276">
        <v>2096.08</v>
      </c>
      <c r="AS227" s="276">
        <v>2105.81</v>
      </c>
      <c r="AT227" s="277">
        <v>1898.81</v>
      </c>
      <c r="AU227" s="276">
        <v>2082.6799999999998</v>
      </c>
      <c r="AV227" s="276">
        <v>3069.61</v>
      </c>
      <c r="AW227" s="276">
        <v>2606.58</v>
      </c>
      <c r="AX227" s="276">
        <v>1717.89</v>
      </c>
      <c r="AY227" s="276">
        <v>1707.98</v>
      </c>
      <c r="AZ227" s="275"/>
      <c r="BA227" s="276"/>
      <c r="BB227" s="276"/>
      <c r="BC227" s="276"/>
      <c r="BD227" s="277"/>
      <c r="BE227" s="273"/>
      <c r="BF227" s="273"/>
      <c r="BG227" s="273"/>
      <c r="BH227" s="273"/>
      <c r="BI227" s="273"/>
      <c r="BJ227" s="272"/>
      <c r="BK227" s="273"/>
      <c r="BL227" s="273"/>
      <c r="BM227" s="273"/>
      <c r="BN227" s="274"/>
      <c r="BO227" s="276">
        <v>1770</v>
      </c>
      <c r="BP227" s="276">
        <v>1100</v>
      </c>
      <c r="BQ227" s="276">
        <v>1600</v>
      </c>
      <c r="BR227" s="276">
        <v>2000</v>
      </c>
      <c r="BS227" s="276">
        <v>1038</v>
      </c>
      <c r="BT227" s="272"/>
      <c r="BU227" s="273"/>
      <c r="BV227" s="273"/>
      <c r="BW227" s="273"/>
      <c r="BX227" s="274"/>
    </row>
    <row r="228" spans="1:76" x14ac:dyDescent="0.25">
      <c r="A228" s="272" t="s">
        <v>372</v>
      </c>
      <c r="B228" s="275">
        <v>62.99</v>
      </c>
      <c r="C228" s="276">
        <v>67.89</v>
      </c>
      <c r="D228" s="276">
        <v>47.53</v>
      </c>
      <c r="E228" s="276">
        <v>87.23</v>
      </c>
      <c r="F228" s="277">
        <v>70.290000000000006</v>
      </c>
      <c r="G228" s="276">
        <v>47.05</v>
      </c>
      <c r="H228" s="276">
        <v>53.44</v>
      </c>
      <c r="I228" s="276">
        <v>53.51</v>
      </c>
      <c r="J228" s="276">
        <v>54.52</v>
      </c>
      <c r="K228" s="276">
        <v>46.16</v>
      </c>
      <c r="L228" s="275">
        <v>177.38</v>
      </c>
      <c r="M228" s="276">
        <v>179.96</v>
      </c>
      <c r="N228" s="276">
        <v>183.89</v>
      </c>
      <c r="O228" s="276">
        <v>156.04</v>
      </c>
      <c r="P228" s="277">
        <v>160.86000000000001</v>
      </c>
      <c r="Q228" s="276">
        <v>54</v>
      </c>
      <c r="R228" s="276">
        <v>66</v>
      </c>
      <c r="S228" s="276">
        <v>52</v>
      </c>
      <c r="T228" s="276">
        <v>49</v>
      </c>
      <c r="U228" s="276">
        <v>38.4</v>
      </c>
      <c r="V228" s="275">
        <v>86.55</v>
      </c>
      <c r="W228" s="276">
        <v>102.1</v>
      </c>
      <c r="X228" s="276">
        <v>100.26</v>
      </c>
      <c r="Y228" s="276">
        <v>82.52</v>
      </c>
      <c r="Z228" s="277">
        <v>90.73</v>
      </c>
      <c r="AA228" s="273"/>
      <c r="AB228" s="273"/>
      <c r="AC228" s="273"/>
      <c r="AD228" s="273"/>
      <c r="AE228" s="273"/>
      <c r="AF228" s="275">
        <v>89</v>
      </c>
      <c r="AG228" s="276">
        <v>84</v>
      </c>
      <c r="AH228" s="276">
        <v>118</v>
      </c>
      <c r="AI228" s="276">
        <v>94</v>
      </c>
      <c r="AJ228" s="277">
        <v>62</v>
      </c>
      <c r="AK228" s="273"/>
      <c r="AL228" s="273"/>
      <c r="AM228" s="273"/>
      <c r="AN228" s="273"/>
      <c r="AO228" s="273"/>
      <c r="AP228" s="275">
        <v>2773</v>
      </c>
      <c r="AQ228" s="276">
        <v>2311</v>
      </c>
      <c r="AR228" s="276">
        <v>2217</v>
      </c>
      <c r="AS228" s="276">
        <v>2640</v>
      </c>
      <c r="AT228" s="277">
        <v>2040</v>
      </c>
      <c r="AU228" s="273"/>
      <c r="AV228" s="273"/>
      <c r="AW228" s="273"/>
      <c r="AX228" s="273"/>
      <c r="AY228" s="273"/>
      <c r="AZ228" s="275"/>
      <c r="BA228" s="276"/>
      <c r="BB228" s="276"/>
      <c r="BC228" s="276"/>
      <c r="BD228" s="277"/>
      <c r="BE228" s="273"/>
      <c r="BF228" s="273"/>
      <c r="BG228" s="273"/>
      <c r="BH228" s="273"/>
      <c r="BI228" s="273"/>
      <c r="BJ228" s="272"/>
      <c r="BK228" s="273"/>
      <c r="BL228" s="273"/>
      <c r="BM228" s="273"/>
      <c r="BN228" s="274"/>
      <c r="BO228" s="276">
        <v>1770</v>
      </c>
      <c r="BP228" s="276">
        <v>1100</v>
      </c>
      <c r="BQ228" s="276">
        <v>1600</v>
      </c>
      <c r="BR228" s="276">
        <v>2000</v>
      </c>
      <c r="BS228" s="276">
        <v>805</v>
      </c>
      <c r="BT228" s="272"/>
      <c r="BU228" s="273"/>
      <c r="BV228" s="273"/>
      <c r="BW228" s="273"/>
      <c r="BX228" s="274"/>
    </row>
    <row r="229" spans="1:76" x14ac:dyDescent="0.25">
      <c r="A229" s="272" t="s">
        <v>373</v>
      </c>
      <c r="B229" s="275">
        <v>33.61</v>
      </c>
      <c r="C229" s="276">
        <v>64.11</v>
      </c>
      <c r="D229" s="276">
        <v>39.049999999999997</v>
      </c>
      <c r="E229" s="276">
        <v>66.06</v>
      </c>
      <c r="F229" s="277">
        <v>28.14</v>
      </c>
      <c r="G229" s="276">
        <v>37.869999999999997</v>
      </c>
      <c r="H229" s="276">
        <v>41.39</v>
      </c>
      <c r="I229" s="276">
        <v>44.07</v>
      </c>
      <c r="J229" s="276">
        <v>34.479999999999997</v>
      </c>
      <c r="K229" s="276">
        <v>30.47</v>
      </c>
      <c r="L229" s="275">
        <v>128.24</v>
      </c>
      <c r="M229" s="276">
        <v>136.57</v>
      </c>
      <c r="N229" s="276">
        <v>146.57</v>
      </c>
      <c r="O229" s="276">
        <v>98.15</v>
      </c>
      <c r="P229" s="277">
        <v>84.98</v>
      </c>
      <c r="Q229" s="276">
        <v>54</v>
      </c>
      <c r="R229" s="276">
        <v>66</v>
      </c>
      <c r="S229" s="276">
        <v>52</v>
      </c>
      <c r="T229" s="276">
        <v>49</v>
      </c>
      <c r="U229" s="276">
        <v>36.799999999999997</v>
      </c>
      <c r="V229" s="275">
        <v>91.05</v>
      </c>
      <c r="W229" s="276">
        <v>78.650000000000006</v>
      </c>
      <c r="X229" s="276">
        <v>103.81</v>
      </c>
      <c r="Y229" s="276">
        <v>86.79</v>
      </c>
      <c r="Z229" s="277">
        <v>44.8</v>
      </c>
      <c r="AA229" s="273"/>
      <c r="AB229" s="273"/>
      <c r="AC229" s="273"/>
      <c r="AD229" s="273"/>
      <c r="AE229" s="273"/>
      <c r="AF229" s="275">
        <v>69.39</v>
      </c>
      <c r="AG229" s="276">
        <v>76.599999999999994</v>
      </c>
      <c r="AH229" s="276">
        <v>99.58</v>
      </c>
      <c r="AI229" s="276">
        <v>85.2</v>
      </c>
      <c r="AJ229" s="277">
        <v>47.44</v>
      </c>
      <c r="AK229" s="276">
        <v>1820</v>
      </c>
      <c r="AL229" s="276">
        <v>1748</v>
      </c>
      <c r="AM229" s="276">
        <v>1812</v>
      </c>
      <c r="AN229" s="276">
        <v>1773</v>
      </c>
      <c r="AO229" s="276">
        <v>1884</v>
      </c>
      <c r="AP229" s="275">
        <v>1886.92</v>
      </c>
      <c r="AQ229" s="276">
        <v>1968.45</v>
      </c>
      <c r="AR229" s="276">
        <v>2230.19</v>
      </c>
      <c r="AS229" s="276">
        <v>2392.56</v>
      </c>
      <c r="AT229" s="277">
        <v>2134.66</v>
      </c>
      <c r="AU229" s="273"/>
      <c r="AV229" s="273"/>
      <c r="AW229" s="273"/>
      <c r="AX229" s="273"/>
      <c r="AY229" s="273"/>
      <c r="AZ229" s="275"/>
      <c r="BA229" s="276"/>
      <c r="BB229" s="276"/>
      <c r="BC229" s="276"/>
      <c r="BD229" s="277"/>
      <c r="BE229" s="273"/>
      <c r="BF229" s="273"/>
      <c r="BG229" s="273"/>
      <c r="BH229" s="273"/>
      <c r="BI229" s="273"/>
      <c r="BJ229" s="272"/>
      <c r="BK229" s="273"/>
      <c r="BL229" s="273"/>
      <c r="BM229" s="273"/>
      <c r="BN229" s="274"/>
      <c r="BO229" s="273"/>
      <c r="BP229" s="273"/>
      <c r="BQ229" s="273"/>
      <c r="BR229" s="273"/>
      <c r="BS229" s="273"/>
      <c r="BT229" s="272"/>
      <c r="BU229" s="273"/>
      <c r="BV229" s="273"/>
      <c r="BW229" s="273"/>
      <c r="BX229" s="274"/>
    </row>
    <row r="230" spans="1:76" x14ac:dyDescent="0.25">
      <c r="A230" s="272" t="s">
        <v>374</v>
      </c>
      <c r="B230" s="275">
        <v>27.1</v>
      </c>
      <c r="C230" s="276">
        <v>35.78</v>
      </c>
      <c r="D230" s="276">
        <v>37.85</v>
      </c>
      <c r="E230" s="276">
        <v>44.98</v>
      </c>
      <c r="F230" s="277">
        <v>28.36</v>
      </c>
      <c r="G230" s="276">
        <v>39</v>
      </c>
      <c r="H230" s="276">
        <v>23</v>
      </c>
      <c r="I230" s="276">
        <v>24</v>
      </c>
      <c r="J230" s="276">
        <v>25</v>
      </c>
      <c r="K230" s="276">
        <v>22</v>
      </c>
      <c r="L230" s="275">
        <v>77.5</v>
      </c>
      <c r="M230" s="276">
        <v>82.4</v>
      </c>
      <c r="N230" s="276">
        <v>96</v>
      </c>
      <c r="O230" s="276">
        <v>97.8</v>
      </c>
      <c r="P230" s="277">
        <v>61.6</v>
      </c>
      <c r="Q230" s="276">
        <v>54</v>
      </c>
      <c r="R230" s="276">
        <v>73</v>
      </c>
      <c r="S230" s="276">
        <v>52</v>
      </c>
      <c r="T230" s="276">
        <v>49</v>
      </c>
      <c r="U230" s="276">
        <v>21.6</v>
      </c>
      <c r="V230" s="275">
        <v>65.94</v>
      </c>
      <c r="W230" s="276">
        <v>83.3</v>
      </c>
      <c r="X230" s="276">
        <v>77</v>
      </c>
      <c r="Y230" s="276">
        <v>60</v>
      </c>
      <c r="Z230" s="277">
        <v>49</v>
      </c>
      <c r="AA230" s="273"/>
      <c r="AB230" s="273"/>
      <c r="AC230" s="273"/>
      <c r="AD230" s="273"/>
      <c r="AE230" s="273"/>
      <c r="AF230" s="275">
        <v>45</v>
      </c>
      <c r="AG230" s="276">
        <v>30.55</v>
      </c>
      <c r="AH230" s="276">
        <v>62.39</v>
      </c>
      <c r="AI230" s="276">
        <v>50.05</v>
      </c>
      <c r="AJ230" s="277">
        <v>36.979999999999997</v>
      </c>
      <c r="AK230" s="276">
        <v>1820</v>
      </c>
      <c r="AL230" s="276">
        <v>1748</v>
      </c>
      <c r="AM230" s="276">
        <v>1812</v>
      </c>
      <c r="AN230" s="276">
        <v>1733</v>
      </c>
      <c r="AO230" s="276">
        <v>1884</v>
      </c>
      <c r="AP230" s="275">
        <v>1385.69</v>
      </c>
      <c r="AQ230" s="276">
        <v>1685.66</v>
      </c>
      <c r="AR230" s="276">
        <v>2028.19</v>
      </c>
      <c r="AS230" s="276">
        <v>1707.52</v>
      </c>
      <c r="AT230" s="277">
        <v>1419.99</v>
      </c>
      <c r="AU230" s="273"/>
      <c r="AV230" s="273"/>
      <c r="AW230" s="273"/>
      <c r="AX230" s="273"/>
      <c r="AY230" s="273"/>
      <c r="AZ230" s="275"/>
      <c r="BA230" s="276"/>
      <c r="BB230" s="276"/>
      <c r="BC230" s="276"/>
      <c r="BD230" s="277"/>
      <c r="BE230" s="276">
        <v>1031</v>
      </c>
      <c r="BF230" s="276">
        <v>1086.01</v>
      </c>
      <c r="BG230" s="276">
        <v>802</v>
      </c>
      <c r="BH230" s="276">
        <v>955</v>
      </c>
      <c r="BI230" s="276">
        <v>603</v>
      </c>
      <c r="BJ230" s="272"/>
      <c r="BK230" s="273"/>
      <c r="BL230" s="273"/>
      <c r="BM230" s="273"/>
      <c r="BN230" s="274"/>
      <c r="BO230" s="273"/>
      <c r="BP230" s="273"/>
      <c r="BQ230" s="273"/>
      <c r="BR230" s="273"/>
      <c r="BS230" s="273"/>
      <c r="BT230" s="272"/>
      <c r="BU230" s="273"/>
      <c r="BV230" s="273"/>
      <c r="BW230" s="273"/>
      <c r="BX230" s="274"/>
    </row>
    <row r="231" spans="1:76" x14ac:dyDescent="0.25">
      <c r="A231" s="272" t="s">
        <v>375</v>
      </c>
      <c r="B231" s="275">
        <v>38.26</v>
      </c>
      <c r="C231" s="276">
        <v>57.87</v>
      </c>
      <c r="D231" s="276">
        <v>36.44</v>
      </c>
      <c r="E231" s="276">
        <v>77.7</v>
      </c>
      <c r="F231" s="277">
        <v>35.42</v>
      </c>
      <c r="G231" s="276">
        <v>44.21</v>
      </c>
      <c r="H231" s="276">
        <v>51.01</v>
      </c>
      <c r="I231" s="276">
        <v>50.85</v>
      </c>
      <c r="J231" s="276">
        <v>51.68</v>
      </c>
      <c r="K231" s="276">
        <v>38.64</v>
      </c>
      <c r="L231" s="275">
        <v>145.35</v>
      </c>
      <c r="M231" s="276">
        <v>140.30000000000001</v>
      </c>
      <c r="N231" s="276">
        <v>162.57</v>
      </c>
      <c r="O231" s="276">
        <v>140.13</v>
      </c>
      <c r="P231" s="277">
        <v>95.4</v>
      </c>
      <c r="Q231" s="276">
        <v>54</v>
      </c>
      <c r="R231" s="276">
        <v>66</v>
      </c>
      <c r="S231" s="276">
        <v>52</v>
      </c>
      <c r="T231" s="276">
        <v>49</v>
      </c>
      <c r="U231" s="276">
        <v>38.4</v>
      </c>
      <c r="V231" s="275">
        <v>111.54</v>
      </c>
      <c r="W231" s="276">
        <v>112.39</v>
      </c>
      <c r="X231" s="276">
        <v>121.19</v>
      </c>
      <c r="Y231" s="276">
        <v>90</v>
      </c>
      <c r="Z231" s="277">
        <v>56</v>
      </c>
      <c r="AA231" s="273"/>
      <c r="AB231" s="273"/>
      <c r="AC231" s="273"/>
      <c r="AD231" s="273"/>
      <c r="AE231" s="273"/>
      <c r="AF231" s="275">
        <v>85.52</v>
      </c>
      <c r="AG231" s="276">
        <v>60.6</v>
      </c>
      <c r="AH231" s="276">
        <v>69.84</v>
      </c>
      <c r="AI231" s="276">
        <v>91.53</v>
      </c>
      <c r="AJ231" s="277">
        <v>60.24</v>
      </c>
      <c r="AK231" s="273"/>
      <c r="AL231" s="273"/>
      <c r="AM231" s="273"/>
      <c r="AN231" s="273"/>
      <c r="AO231" s="273"/>
      <c r="AP231" s="275">
        <v>1918.91</v>
      </c>
      <c r="AQ231" s="276">
        <v>1903.47</v>
      </c>
      <c r="AR231" s="276">
        <v>2345.89</v>
      </c>
      <c r="AS231" s="276">
        <v>1630.49</v>
      </c>
      <c r="AT231" s="277">
        <v>1685.62</v>
      </c>
      <c r="AU231" s="273"/>
      <c r="AV231" s="273"/>
      <c r="AW231" s="273"/>
      <c r="AX231" s="273"/>
      <c r="AY231" s="273"/>
      <c r="AZ231" s="275"/>
      <c r="BA231" s="276"/>
      <c r="BB231" s="276"/>
      <c r="BC231" s="276"/>
      <c r="BD231" s="277"/>
      <c r="BE231" s="273"/>
      <c r="BF231" s="273"/>
      <c r="BG231" s="273"/>
      <c r="BH231" s="273"/>
      <c r="BI231" s="273"/>
      <c r="BJ231" s="272"/>
      <c r="BK231" s="273"/>
      <c r="BL231" s="273"/>
      <c r="BM231" s="273"/>
      <c r="BN231" s="274"/>
      <c r="BO231" s="273"/>
      <c r="BP231" s="273"/>
      <c r="BQ231" s="273"/>
      <c r="BR231" s="273"/>
      <c r="BS231" s="273"/>
      <c r="BT231" s="294"/>
      <c r="BU231" s="295"/>
      <c r="BV231" s="295"/>
      <c r="BW231" s="295"/>
      <c r="BX231" s="296"/>
    </row>
    <row r="232" spans="1:76" x14ac:dyDescent="0.25">
      <c r="A232" s="272" t="s">
        <v>376</v>
      </c>
      <c r="B232" s="275">
        <v>25.64</v>
      </c>
      <c r="C232" s="276">
        <v>45.46</v>
      </c>
      <c r="D232" s="276">
        <v>28.95</v>
      </c>
      <c r="E232" s="276">
        <v>46.23</v>
      </c>
      <c r="F232" s="277">
        <v>27.79</v>
      </c>
      <c r="G232" s="276">
        <v>39</v>
      </c>
      <c r="H232" s="276">
        <v>38</v>
      </c>
      <c r="I232" s="276">
        <v>41</v>
      </c>
      <c r="J232" s="276">
        <v>26.2</v>
      </c>
      <c r="K232" s="276">
        <v>22</v>
      </c>
      <c r="L232" s="275">
        <v>93.3</v>
      </c>
      <c r="M232" s="276">
        <v>102.37</v>
      </c>
      <c r="N232" s="276">
        <v>78.959999999999994</v>
      </c>
      <c r="O232" s="276">
        <v>106.09</v>
      </c>
      <c r="P232" s="277">
        <v>65.23</v>
      </c>
      <c r="Q232" s="276">
        <v>54</v>
      </c>
      <c r="R232" s="276">
        <v>80</v>
      </c>
      <c r="S232" s="276">
        <v>52</v>
      </c>
      <c r="T232" s="276">
        <v>49</v>
      </c>
      <c r="U232" s="276">
        <v>24</v>
      </c>
      <c r="V232" s="275">
        <v>69</v>
      </c>
      <c r="W232" s="276">
        <v>87.9</v>
      </c>
      <c r="X232" s="276">
        <v>87.84</v>
      </c>
      <c r="Y232" s="276">
        <v>69</v>
      </c>
      <c r="Z232" s="277">
        <v>51.56</v>
      </c>
      <c r="AA232" s="276">
        <v>20</v>
      </c>
      <c r="AB232" s="276">
        <v>18</v>
      </c>
      <c r="AC232" s="276">
        <v>20</v>
      </c>
      <c r="AD232" s="276">
        <v>13</v>
      </c>
      <c r="AE232" s="276">
        <v>10.4</v>
      </c>
      <c r="AF232" s="275">
        <v>67.33</v>
      </c>
      <c r="AG232" s="276">
        <v>56.07</v>
      </c>
      <c r="AH232" s="276">
        <v>80.239999999999995</v>
      </c>
      <c r="AI232" s="276">
        <v>85.43</v>
      </c>
      <c r="AJ232" s="277">
        <v>48.39</v>
      </c>
      <c r="AK232" s="273"/>
      <c r="AL232" s="273"/>
      <c r="AM232" s="273"/>
      <c r="AN232" s="273"/>
      <c r="AO232" s="273"/>
      <c r="AP232" s="275">
        <v>1098.8</v>
      </c>
      <c r="AQ232" s="276">
        <v>1143.76</v>
      </c>
      <c r="AR232" s="276">
        <v>1554.25</v>
      </c>
      <c r="AS232" s="276">
        <v>1570.3</v>
      </c>
      <c r="AT232" s="277">
        <v>1114.6600000000001</v>
      </c>
      <c r="AU232" s="276">
        <v>2343</v>
      </c>
      <c r="AV232" s="276">
        <v>1088</v>
      </c>
      <c r="AW232" s="276">
        <v>2440</v>
      </c>
      <c r="AX232" s="276">
        <v>1916</v>
      </c>
      <c r="AY232" s="276">
        <v>1118</v>
      </c>
      <c r="AZ232" s="275"/>
      <c r="BA232" s="276"/>
      <c r="BB232" s="276"/>
      <c r="BC232" s="276"/>
      <c r="BD232" s="277"/>
      <c r="BE232" s="276">
        <v>1265.5999999999999</v>
      </c>
      <c r="BF232" s="276">
        <v>1144</v>
      </c>
      <c r="BG232" s="276">
        <v>924</v>
      </c>
      <c r="BH232" s="276">
        <v>819</v>
      </c>
      <c r="BI232" s="276">
        <v>916</v>
      </c>
      <c r="BJ232" s="272"/>
      <c r="BK232" s="273"/>
      <c r="BL232" s="273"/>
      <c r="BM232" s="273"/>
      <c r="BN232" s="274"/>
      <c r="BO232" s="273"/>
      <c r="BP232" s="273"/>
      <c r="BQ232" s="273"/>
      <c r="BR232" s="273"/>
      <c r="BS232" s="273"/>
      <c r="BT232" s="294"/>
      <c r="BU232" s="295"/>
      <c r="BV232" s="295"/>
      <c r="BW232" s="295"/>
      <c r="BX232" s="296"/>
    </row>
    <row r="233" spans="1:76" x14ac:dyDescent="0.25">
      <c r="A233" s="272" t="s">
        <v>377</v>
      </c>
      <c r="B233" s="275">
        <v>58.42</v>
      </c>
      <c r="C233" s="276">
        <v>71.2</v>
      </c>
      <c r="D233" s="276">
        <v>60.06</v>
      </c>
      <c r="E233" s="276">
        <v>68.25</v>
      </c>
      <c r="F233" s="277">
        <v>58.7</v>
      </c>
      <c r="G233" s="276">
        <v>44.05</v>
      </c>
      <c r="H233" s="276">
        <v>53.08</v>
      </c>
      <c r="I233" s="276">
        <v>50.46</v>
      </c>
      <c r="J233" s="276">
        <v>56.61</v>
      </c>
      <c r="K233" s="276">
        <v>47.83</v>
      </c>
      <c r="L233" s="275">
        <v>167.75</v>
      </c>
      <c r="M233" s="276">
        <v>188.4</v>
      </c>
      <c r="N233" s="276">
        <v>191.35</v>
      </c>
      <c r="O233" s="276">
        <v>195.59</v>
      </c>
      <c r="P233" s="277">
        <v>186.45</v>
      </c>
      <c r="Q233" s="276">
        <v>54</v>
      </c>
      <c r="R233" s="276">
        <v>90</v>
      </c>
      <c r="S233" s="276">
        <v>52</v>
      </c>
      <c r="T233" s="276">
        <v>49</v>
      </c>
      <c r="U233" s="276">
        <v>46</v>
      </c>
      <c r="V233" s="275">
        <v>114.02</v>
      </c>
      <c r="W233" s="276">
        <v>106.45</v>
      </c>
      <c r="X233" s="276">
        <v>104.54</v>
      </c>
      <c r="Y233" s="276">
        <v>101.08</v>
      </c>
      <c r="Z233" s="277">
        <v>102.66</v>
      </c>
      <c r="AA233" s="273"/>
      <c r="AB233" s="273"/>
      <c r="AC233" s="273"/>
      <c r="AD233" s="273"/>
      <c r="AE233" s="273"/>
      <c r="AF233" s="275">
        <v>80</v>
      </c>
      <c r="AG233" s="276">
        <v>65</v>
      </c>
      <c r="AH233" s="276">
        <v>82</v>
      </c>
      <c r="AI233" s="276">
        <v>93</v>
      </c>
      <c r="AJ233" s="277">
        <v>55</v>
      </c>
      <c r="AK233" s="273"/>
      <c r="AL233" s="273"/>
      <c r="AM233" s="273"/>
      <c r="AN233" s="273"/>
      <c r="AO233" s="273"/>
      <c r="AP233" s="275">
        <v>1711</v>
      </c>
      <c r="AQ233" s="276">
        <v>1962</v>
      </c>
      <c r="AR233" s="276">
        <v>1734.62</v>
      </c>
      <c r="AS233" s="276">
        <v>1985</v>
      </c>
      <c r="AT233" s="277">
        <v>2268</v>
      </c>
      <c r="AU233" s="273"/>
      <c r="AV233" s="273"/>
      <c r="AW233" s="273"/>
      <c r="AX233" s="273"/>
      <c r="AY233" s="273"/>
      <c r="AZ233" s="275"/>
      <c r="BA233" s="276"/>
      <c r="BB233" s="276"/>
      <c r="BC233" s="276"/>
      <c r="BD233" s="277"/>
      <c r="BE233" s="273"/>
      <c r="BF233" s="273"/>
      <c r="BG233" s="273"/>
      <c r="BH233" s="273"/>
      <c r="BI233" s="273"/>
      <c r="BJ233" s="272"/>
      <c r="BK233" s="273"/>
      <c r="BL233" s="273"/>
      <c r="BM233" s="273"/>
      <c r="BN233" s="274"/>
      <c r="BO233" s="273"/>
      <c r="BP233" s="273"/>
      <c r="BQ233" s="273"/>
      <c r="BR233" s="273"/>
      <c r="BS233" s="273"/>
      <c r="BT233" s="294"/>
      <c r="BU233" s="295"/>
      <c r="BV233" s="295"/>
      <c r="BW233" s="295"/>
      <c r="BX233" s="296"/>
    </row>
    <row r="234" spans="1:76" x14ac:dyDescent="0.25">
      <c r="A234" s="272" t="s">
        <v>378</v>
      </c>
      <c r="B234" s="275">
        <v>63.21</v>
      </c>
      <c r="C234" s="276">
        <v>56.42</v>
      </c>
      <c r="D234" s="276">
        <v>64.66</v>
      </c>
      <c r="E234" s="276">
        <v>84.08</v>
      </c>
      <c r="F234" s="277">
        <v>70.540000000000006</v>
      </c>
      <c r="G234" s="276">
        <v>52.91</v>
      </c>
      <c r="H234" s="276">
        <v>54.07</v>
      </c>
      <c r="I234" s="276">
        <v>53.46</v>
      </c>
      <c r="J234" s="276">
        <v>64.209999999999994</v>
      </c>
      <c r="K234" s="276">
        <v>55.05</v>
      </c>
      <c r="L234" s="275">
        <v>187.03</v>
      </c>
      <c r="M234" s="276">
        <v>185.17</v>
      </c>
      <c r="N234" s="276">
        <v>200.05</v>
      </c>
      <c r="O234" s="276">
        <v>214.86</v>
      </c>
      <c r="P234" s="277">
        <v>197.02</v>
      </c>
      <c r="Q234" s="276">
        <v>54</v>
      </c>
      <c r="R234" s="276">
        <v>90</v>
      </c>
      <c r="S234" s="276">
        <v>52</v>
      </c>
      <c r="T234" s="276">
        <v>49</v>
      </c>
      <c r="U234" s="276">
        <v>38.4</v>
      </c>
      <c r="V234" s="275">
        <v>99.07</v>
      </c>
      <c r="W234" s="276">
        <v>100.79</v>
      </c>
      <c r="X234" s="276">
        <v>111.15</v>
      </c>
      <c r="Y234" s="276">
        <v>95.44</v>
      </c>
      <c r="Z234" s="277">
        <v>104.58</v>
      </c>
      <c r="AA234" s="276">
        <v>20</v>
      </c>
      <c r="AB234" s="276">
        <v>15</v>
      </c>
      <c r="AC234" s="276">
        <v>20</v>
      </c>
      <c r="AD234" s="276">
        <v>13</v>
      </c>
      <c r="AE234" s="276">
        <v>11.2</v>
      </c>
      <c r="AF234" s="275">
        <v>80</v>
      </c>
      <c r="AG234" s="276">
        <v>92</v>
      </c>
      <c r="AH234" s="276">
        <v>82</v>
      </c>
      <c r="AI234" s="276">
        <v>93</v>
      </c>
      <c r="AJ234" s="277">
        <v>59</v>
      </c>
      <c r="AK234" s="273"/>
      <c r="AL234" s="273"/>
      <c r="AM234" s="273"/>
      <c r="AN234" s="273"/>
      <c r="AO234" s="273"/>
      <c r="AP234" s="275">
        <v>1520</v>
      </c>
      <c r="AQ234" s="276">
        <v>2242</v>
      </c>
      <c r="AR234" s="276">
        <v>1840</v>
      </c>
      <c r="AS234" s="276">
        <v>2320</v>
      </c>
      <c r="AT234" s="277">
        <v>2268</v>
      </c>
      <c r="AU234" s="273"/>
      <c r="AV234" s="273"/>
      <c r="AW234" s="273"/>
      <c r="AX234" s="273"/>
      <c r="AY234" s="273"/>
      <c r="AZ234" s="275"/>
      <c r="BA234" s="276"/>
      <c r="BB234" s="276"/>
      <c r="BC234" s="276"/>
      <c r="BD234" s="277"/>
      <c r="BE234" s="273"/>
      <c r="BF234" s="273"/>
      <c r="BG234" s="273"/>
      <c r="BH234" s="273"/>
      <c r="BI234" s="273"/>
      <c r="BJ234" s="294"/>
      <c r="BK234" s="295"/>
      <c r="BL234" s="295"/>
      <c r="BM234" s="295"/>
      <c r="BN234" s="296"/>
      <c r="BO234" s="273"/>
      <c r="BP234" s="273"/>
      <c r="BQ234" s="273"/>
      <c r="BR234" s="273"/>
      <c r="BS234" s="273"/>
      <c r="BT234" s="294"/>
      <c r="BU234" s="295"/>
      <c r="BV234" s="295"/>
      <c r="BW234" s="295"/>
      <c r="BX234" s="296"/>
    </row>
    <row r="235" spans="1:76" x14ac:dyDescent="0.25">
      <c r="A235" s="272" t="s">
        <v>379</v>
      </c>
      <c r="B235" s="275">
        <v>16.8</v>
      </c>
      <c r="C235" s="276">
        <v>48</v>
      </c>
      <c r="D235" s="276">
        <v>24</v>
      </c>
      <c r="E235" s="276">
        <v>38</v>
      </c>
      <c r="F235" s="277">
        <v>24</v>
      </c>
      <c r="G235" s="276">
        <v>33</v>
      </c>
      <c r="H235" s="276">
        <v>23</v>
      </c>
      <c r="I235" s="276">
        <v>24</v>
      </c>
      <c r="J235" s="276">
        <v>25</v>
      </c>
      <c r="K235" s="276">
        <v>22</v>
      </c>
      <c r="L235" s="275">
        <v>135</v>
      </c>
      <c r="M235" s="276">
        <v>87.2</v>
      </c>
      <c r="N235" s="276">
        <v>152</v>
      </c>
      <c r="O235" s="276">
        <v>125</v>
      </c>
      <c r="P235" s="277">
        <v>92</v>
      </c>
      <c r="Q235" s="276">
        <v>54</v>
      </c>
      <c r="R235" s="276">
        <v>37</v>
      </c>
      <c r="S235" s="276">
        <v>52</v>
      </c>
      <c r="T235" s="276">
        <v>49</v>
      </c>
      <c r="U235" s="276">
        <v>27.2</v>
      </c>
      <c r="V235" s="275">
        <v>39.200000000000003</v>
      </c>
      <c r="W235" s="276">
        <v>66.099999999999994</v>
      </c>
      <c r="X235" s="276">
        <v>66.400000000000006</v>
      </c>
      <c r="Y235" s="276">
        <v>32</v>
      </c>
      <c r="Z235" s="277">
        <v>32</v>
      </c>
      <c r="AA235" s="273"/>
      <c r="AB235" s="273"/>
      <c r="AC235" s="273"/>
      <c r="AD235" s="273"/>
      <c r="AE235" s="273"/>
      <c r="AF235" s="275">
        <v>45</v>
      </c>
      <c r="AG235" s="276">
        <v>15.2</v>
      </c>
      <c r="AH235" s="276">
        <v>82</v>
      </c>
      <c r="AI235" s="276">
        <v>64</v>
      </c>
      <c r="AJ235" s="277">
        <v>27</v>
      </c>
      <c r="AK235" s="273"/>
      <c r="AL235" s="273"/>
      <c r="AM235" s="273"/>
      <c r="AN235" s="273"/>
      <c r="AO235" s="273"/>
      <c r="AP235" s="275">
        <v>1238</v>
      </c>
      <c r="AQ235" s="276">
        <v>1377</v>
      </c>
      <c r="AR235" s="276">
        <v>1110</v>
      </c>
      <c r="AS235" s="276">
        <v>1810</v>
      </c>
      <c r="AT235" s="277">
        <v>1124</v>
      </c>
      <c r="AU235" s="276">
        <v>2050</v>
      </c>
      <c r="AV235" s="276">
        <v>1852</v>
      </c>
      <c r="AW235" s="276">
        <v>2051</v>
      </c>
      <c r="AX235" s="276">
        <v>1038.4000000000001</v>
      </c>
      <c r="AY235" s="276">
        <v>835.2</v>
      </c>
      <c r="AZ235" s="275"/>
      <c r="BA235" s="276"/>
      <c r="BB235" s="276"/>
      <c r="BC235" s="276"/>
      <c r="BD235" s="277"/>
      <c r="BE235" s="273"/>
      <c r="BF235" s="273"/>
      <c r="BG235" s="273"/>
      <c r="BH235" s="273"/>
      <c r="BI235" s="273"/>
      <c r="BJ235" s="294"/>
      <c r="BK235" s="295"/>
      <c r="BL235" s="295"/>
      <c r="BM235" s="295"/>
      <c r="BN235" s="296"/>
      <c r="BO235" s="273"/>
      <c r="BP235" s="273"/>
      <c r="BQ235" s="273"/>
      <c r="BR235" s="273"/>
      <c r="BS235" s="273"/>
      <c r="BT235" s="294"/>
      <c r="BU235" s="295"/>
      <c r="BV235" s="295"/>
      <c r="BW235" s="295"/>
      <c r="BX235" s="296"/>
    </row>
    <row r="236" spans="1:76" x14ac:dyDescent="0.25">
      <c r="A236" s="272" t="s">
        <v>380</v>
      </c>
      <c r="B236" s="275">
        <v>61.26</v>
      </c>
      <c r="C236" s="276">
        <v>48.82</v>
      </c>
      <c r="D236" s="276">
        <v>48.26</v>
      </c>
      <c r="E236" s="276">
        <v>56.82</v>
      </c>
      <c r="F236" s="277">
        <v>68</v>
      </c>
      <c r="G236" s="276">
        <v>52.77</v>
      </c>
      <c r="H236" s="276">
        <v>54.03</v>
      </c>
      <c r="I236" s="276">
        <v>58.08</v>
      </c>
      <c r="J236" s="276">
        <v>57.86</v>
      </c>
      <c r="K236" s="276">
        <v>53.54</v>
      </c>
      <c r="L236" s="275">
        <v>185.49</v>
      </c>
      <c r="M236" s="276">
        <v>179.29</v>
      </c>
      <c r="N236" s="276">
        <v>202.6</v>
      </c>
      <c r="O236" s="276">
        <v>191.13</v>
      </c>
      <c r="P236" s="277">
        <v>191.33</v>
      </c>
      <c r="Q236" s="276">
        <v>54</v>
      </c>
      <c r="R236" s="276">
        <v>66</v>
      </c>
      <c r="S236" s="276">
        <v>52</v>
      </c>
      <c r="T236" s="276">
        <v>49</v>
      </c>
      <c r="U236" s="276">
        <v>40</v>
      </c>
      <c r="V236" s="275">
        <v>63.67</v>
      </c>
      <c r="W236" s="276">
        <v>77.31</v>
      </c>
      <c r="X236" s="276">
        <v>74.19</v>
      </c>
      <c r="Y236" s="276">
        <v>83.2</v>
      </c>
      <c r="Z236" s="277">
        <v>72.900000000000006</v>
      </c>
      <c r="AA236" s="273"/>
      <c r="AB236" s="273"/>
      <c r="AC236" s="273"/>
      <c r="AD236" s="273"/>
      <c r="AE236" s="273"/>
      <c r="AF236" s="275">
        <v>89</v>
      </c>
      <c r="AG236" s="276">
        <v>63</v>
      </c>
      <c r="AH236" s="276">
        <v>118</v>
      </c>
      <c r="AI236" s="276">
        <v>94</v>
      </c>
      <c r="AJ236" s="277">
        <v>60</v>
      </c>
      <c r="AK236" s="273"/>
      <c r="AL236" s="273"/>
      <c r="AM236" s="273"/>
      <c r="AN236" s="273"/>
      <c r="AO236" s="273"/>
      <c r="AP236" s="272"/>
      <c r="AQ236" s="273"/>
      <c r="AR236" s="273"/>
      <c r="AS236" s="273"/>
      <c r="AT236" s="274"/>
      <c r="AU236" s="273"/>
      <c r="AV236" s="273"/>
      <c r="AW236" s="273"/>
      <c r="AX236" s="273"/>
      <c r="AY236" s="273"/>
      <c r="AZ236" s="275"/>
      <c r="BA236" s="276"/>
      <c r="BB236" s="276"/>
      <c r="BC236" s="276"/>
      <c r="BD236" s="277"/>
      <c r="BE236" s="273"/>
      <c r="BF236" s="273"/>
      <c r="BG236" s="273"/>
      <c r="BH236" s="273"/>
      <c r="BI236" s="273"/>
      <c r="BJ236" s="294"/>
      <c r="BK236" s="295"/>
      <c r="BL236" s="295"/>
      <c r="BM236" s="295"/>
      <c r="BN236" s="296"/>
      <c r="BO236" s="273"/>
      <c r="BP236" s="273"/>
      <c r="BQ236" s="273"/>
      <c r="BR236" s="273"/>
      <c r="BS236" s="273"/>
      <c r="BT236" s="294"/>
      <c r="BU236" s="295"/>
      <c r="BV236" s="295"/>
      <c r="BW236" s="295"/>
      <c r="BX236" s="296"/>
    </row>
    <row r="237" spans="1:76" x14ac:dyDescent="0.25">
      <c r="A237" s="272" t="s">
        <v>381</v>
      </c>
      <c r="B237" s="275">
        <v>31.74</v>
      </c>
      <c r="C237" s="276">
        <v>55.75</v>
      </c>
      <c r="D237" s="276">
        <v>30.76</v>
      </c>
      <c r="E237" s="276">
        <v>58.55</v>
      </c>
      <c r="F237" s="277">
        <v>29.78</v>
      </c>
      <c r="G237" s="276">
        <v>33.42</v>
      </c>
      <c r="H237" s="276">
        <v>36.520000000000003</v>
      </c>
      <c r="I237" s="276">
        <v>35.14</v>
      </c>
      <c r="J237" s="276">
        <v>40.29</v>
      </c>
      <c r="K237" s="276">
        <v>23.39</v>
      </c>
      <c r="L237" s="275">
        <v>129.51</v>
      </c>
      <c r="M237" s="276">
        <v>99.34</v>
      </c>
      <c r="N237" s="276">
        <v>108.64</v>
      </c>
      <c r="O237" s="276">
        <v>93.58</v>
      </c>
      <c r="P237" s="277">
        <v>77.239999999999995</v>
      </c>
      <c r="Q237" s="276">
        <v>54</v>
      </c>
      <c r="R237" s="276">
        <v>64</v>
      </c>
      <c r="S237" s="276">
        <v>52</v>
      </c>
      <c r="T237" s="276">
        <v>49</v>
      </c>
      <c r="U237" s="276">
        <v>28</v>
      </c>
      <c r="V237" s="275">
        <v>80.510000000000005</v>
      </c>
      <c r="W237" s="276">
        <v>111.05</v>
      </c>
      <c r="X237" s="276">
        <v>83.42</v>
      </c>
      <c r="Y237" s="276">
        <v>69</v>
      </c>
      <c r="Z237" s="277">
        <v>52.8</v>
      </c>
      <c r="AA237" s="273"/>
      <c r="AB237" s="273"/>
      <c r="AC237" s="273"/>
      <c r="AD237" s="273"/>
      <c r="AE237" s="273"/>
      <c r="AF237" s="275">
        <v>100.83</v>
      </c>
      <c r="AG237" s="276">
        <v>74.87</v>
      </c>
      <c r="AH237" s="276">
        <v>90.84</v>
      </c>
      <c r="AI237" s="276">
        <v>94.78</v>
      </c>
      <c r="AJ237" s="277">
        <v>61.82</v>
      </c>
      <c r="AK237" s="273"/>
      <c r="AL237" s="273"/>
      <c r="AM237" s="273"/>
      <c r="AN237" s="273"/>
      <c r="AO237" s="273"/>
      <c r="AP237" s="275">
        <v>1605.43</v>
      </c>
      <c r="AQ237" s="276">
        <v>1618.74</v>
      </c>
      <c r="AR237" s="276">
        <v>1975.05</v>
      </c>
      <c r="AS237" s="276">
        <v>2159.75</v>
      </c>
      <c r="AT237" s="277">
        <v>1491.22</v>
      </c>
      <c r="AU237" s="276">
        <v>2342.56</v>
      </c>
      <c r="AV237" s="276">
        <v>2259.65</v>
      </c>
      <c r="AW237" s="276">
        <v>2439.79</v>
      </c>
      <c r="AX237" s="276">
        <v>1915.92</v>
      </c>
      <c r="AY237" s="276">
        <v>1600</v>
      </c>
      <c r="AZ237" s="275"/>
      <c r="BA237" s="276"/>
      <c r="BB237" s="276"/>
      <c r="BC237" s="276"/>
      <c r="BD237" s="277"/>
      <c r="BE237" s="273"/>
      <c r="BF237" s="273"/>
      <c r="BG237" s="273"/>
      <c r="BH237" s="273"/>
      <c r="BI237" s="273"/>
      <c r="BJ237" s="294"/>
      <c r="BK237" s="295"/>
      <c r="BL237" s="295"/>
      <c r="BM237" s="295"/>
      <c r="BN237" s="296"/>
      <c r="BO237" s="276">
        <v>1770</v>
      </c>
      <c r="BP237" s="276">
        <v>1100</v>
      </c>
      <c r="BQ237" s="276">
        <v>1600</v>
      </c>
      <c r="BR237" s="276">
        <v>2000</v>
      </c>
      <c r="BS237" s="276">
        <v>1117</v>
      </c>
      <c r="BT237" s="294"/>
      <c r="BU237" s="295"/>
      <c r="BV237" s="295"/>
      <c r="BW237" s="295"/>
      <c r="BX237" s="296"/>
    </row>
    <row r="238" spans="1:76" x14ac:dyDescent="0.25">
      <c r="A238" s="272" t="s">
        <v>382</v>
      </c>
      <c r="B238" s="275">
        <v>59.96</v>
      </c>
      <c r="C238" s="276">
        <v>61.88</v>
      </c>
      <c r="D238" s="276">
        <v>62.45</v>
      </c>
      <c r="E238" s="276">
        <v>58.48</v>
      </c>
      <c r="F238" s="277">
        <v>54.53</v>
      </c>
      <c r="G238" s="276">
        <v>40.549999999999997</v>
      </c>
      <c r="H238" s="276">
        <v>41.95</v>
      </c>
      <c r="I238" s="276">
        <v>42.07</v>
      </c>
      <c r="J238" s="276">
        <v>51.88</v>
      </c>
      <c r="K238" s="276">
        <v>45.8</v>
      </c>
      <c r="L238" s="275">
        <v>159.72999999999999</v>
      </c>
      <c r="M238" s="276">
        <v>172.49</v>
      </c>
      <c r="N238" s="276">
        <v>177.03</v>
      </c>
      <c r="O238" s="276">
        <v>193.44</v>
      </c>
      <c r="P238" s="277">
        <v>176.89</v>
      </c>
      <c r="Q238" s="276">
        <v>54</v>
      </c>
      <c r="R238" s="276">
        <v>49</v>
      </c>
      <c r="S238" s="276">
        <v>45</v>
      </c>
      <c r="T238" s="276">
        <v>44.8</v>
      </c>
      <c r="U238" s="276">
        <v>83</v>
      </c>
      <c r="V238" s="275">
        <v>89.15</v>
      </c>
      <c r="W238" s="276">
        <v>116.13</v>
      </c>
      <c r="X238" s="276">
        <v>105.38</v>
      </c>
      <c r="Y238" s="276">
        <v>78.739999999999995</v>
      </c>
      <c r="Z238" s="277">
        <v>92.54</v>
      </c>
      <c r="AA238" s="273"/>
      <c r="AB238" s="273"/>
      <c r="AC238" s="273"/>
      <c r="AD238" s="273"/>
      <c r="AE238" s="273"/>
      <c r="AF238" s="275">
        <v>80</v>
      </c>
      <c r="AG238" s="276">
        <v>63</v>
      </c>
      <c r="AH238" s="276">
        <v>82</v>
      </c>
      <c r="AI238" s="276">
        <v>83</v>
      </c>
      <c r="AJ238" s="277">
        <v>59</v>
      </c>
      <c r="AK238" s="273"/>
      <c r="AL238" s="273"/>
      <c r="AM238" s="273"/>
      <c r="AN238" s="273"/>
      <c r="AO238" s="273"/>
      <c r="AP238" s="275">
        <v>1472</v>
      </c>
      <c r="AQ238" s="276">
        <v>1533</v>
      </c>
      <c r="AR238" s="276">
        <v>2402</v>
      </c>
      <c r="AS238" s="276">
        <v>1525.97</v>
      </c>
      <c r="AT238" s="277">
        <v>2018.71</v>
      </c>
      <c r="AU238" s="273"/>
      <c r="AV238" s="273"/>
      <c r="AW238" s="273"/>
      <c r="AX238" s="273"/>
      <c r="AY238" s="273"/>
      <c r="AZ238" s="275"/>
      <c r="BA238" s="276"/>
      <c r="BB238" s="276"/>
      <c r="BC238" s="276"/>
      <c r="BD238" s="277"/>
      <c r="BE238" s="273"/>
      <c r="BF238" s="273"/>
      <c r="BG238" s="273"/>
      <c r="BH238" s="273"/>
      <c r="BI238" s="273"/>
      <c r="BJ238" s="294"/>
      <c r="BK238" s="295"/>
      <c r="BL238" s="295"/>
      <c r="BM238" s="295"/>
      <c r="BN238" s="296"/>
      <c r="BO238" s="273"/>
      <c r="BP238" s="273"/>
      <c r="BQ238" s="273"/>
      <c r="BR238" s="273"/>
      <c r="BS238" s="273"/>
      <c r="BT238" s="294"/>
      <c r="BU238" s="295"/>
      <c r="BV238" s="295"/>
      <c r="BW238" s="295"/>
      <c r="BX238" s="296"/>
    </row>
    <row r="239" spans="1:76" x14ac:dyDescent="0.25">
      <c r="A239" s="272" t="s">
        <v>383</v>
      </c>
      <c r="B239" s="275">
        <v>54.37</v>
      </c>
      <c r="C239" s="276">
        <v>62.07</v>
      </c>
      <c r="D239" s="276">
        <v>64.41</v>
      </c>
      <c r="E239" s="276">
        <v>85.08</v>
      </c>
      <c r="F239" s="277">
        <v>63.13</v>
      </c>
      <c r="G239" s="276">
        <v>50.78</v>
      </c>
      <c r="H239" s="276">
        <v>52.9</v>
      </c>
      <c r="I239" s="276">
        <v>54.82</v>
      </c>
      <c r="J239" s="276">
        <v>56.33</v>
      </c>
      <c r="K239" s="276">
        <v>58.02</v>
      </c>
      <c r="L239" s="275">
        <v>184.64</v>
      </c>
      <c r="M239" s="276">
        <v>181.63</v>
      </c>
      <c r="N239" s="276">
        <v>196.37</v>
      </c>
      <c r="O239" s="276">
        <v>182.62</v>
      </c>
      <c r="P239" s="277">
        <v>191.5</v>
      </c>
      <c r="Q239" s="276">
        <v>54</v>
      </c>
      <c r="R239" s="276">
        <v>66</v>
      </c>
      <c r="S239" s="276">
        <v>52</v>
      </c>
      <c r="T239" s="276">
        <v>49</v>
      </c>
      <c r="U239" s="276">
        <v>42.4</v>
      </c>
      <c r="V239" s="275">
        <v>94.53</v>
      </c>
      <c r="W239" s="276">
        <v>85.82</v>
      </c>
      <c r="X239" s="276">
        <v>100.42</v>
      </c>
      <c r="Y239" s="276">
        <v>115.84</v>
      </c>
      <c r="Z239" s="277">
        <v>110.38</v>
      </c>
      <c r="AA239" s="273"/>
      <c r="AB239" s="273"/>
      <c r="AC239" s="273"/>
      <c r="AD239" s="273"/>
      <c r="AE239" s="273"/>
      <c r="AF239" s="275">
        <v>83</v>
      </c>
      <c r="AG239" s="276">
        <v>105</v>
      </c>
      <c r="AH239" s="276">
        <v>82</v>
      </c>
      <c r="AI239" s="276">
        <v>93</v>
      </c>
      <c r="AJ239" s="277">
        <v>61</v>
      </c>
      <c r="AK239" s="276">
        <v>1820</v>
      </c>
      <c r="AL239" s="276">
        <v>1748</v>
      </c>
      <c r="AM239" s="276">
        <v>1812</v>
      </c>
      <c r="AN239" s="276">
        <v>1773</v>
      </c>
      <c r="AO239" s="276">
        <v>1884</v>
      </c>
      <c r="AP239" s="272"/>
      <c r="AQ239" s="273"/>
      <c r="AR239" s="273"/>
      <c r="AS239" s="273"/>
      <c r="AT239" s="274"/>
      <c r="AU239" s="273"/>
      <c r="AV239" s="273"/>
      <c r="AW239" s="273"/>
      <c r="AX239" s="273"/>
      <c r="AY239" s="273"/>
      <c r="AZ239" s="275"/>
      <c r="BA239" s="276"/>
      <c r="BB239" s="276"/>
      <c r="BC239" s="276"/>
      <c r="BD239" s="277"/>
      <c r="BE239" s="273"/>
      <c r="BF239" s="273"/>
      <c r="BG239" s="273"/>
      <c r="BH239" s="273"/>
      <c r="BI239" s="273"/>
      <c r="BJ239" s="294"/>
      <c r="BK239" s="295"/>
      <c r="BL239" s="295"/>
      <c r="BM239" s="295"/>
      <c r="BN239" s="296"/>
      <c r="BO239" s="273"/>
      <c r="BP239" s="273"/>
      <c r="BQ239" s="273"/>
      <c r="BR239" s="273"/>
      <c r="BS239" s="273"/>
      <c r="BT239" s="294"/>
      <c r="BU239" s="295"/>
      <c r="BV239" s="295"/>
      <c r="BW239" s="295"/>
      <c r="BX239" s="296"/>
    </row>
    <row r="240" spans="1:76" x14ac:dyDescent="0.25">
      <c r="A240" s="272" t="s">
        <v>384</v>
      </c>
      <c r="B240" s="275">
        <v>51.36</v>
      </c>
      <c r="C240" s="276">
        <v>61.35</v>
      </c>
      <c r="D240" s="276">
        <v>47.53</v>
      </c>
      <c r="E240" s="276">
        <v>56.02</v>
      </c>
      <c r="F240" s="277">
        <v>31.66</v>
      </c>
      <c r="G240" s="276">
        <v>30</v>
      </c>
      <c r="H240" s="276">
        <v>36.08</v>
      </c>
      <c r="I240" s="276">
        <v>34.53</v>
      </c>
      <c r="J240" s="276">
        <v>40.32</v>
      </c>
      <c r="K240" s="276">
        <v>35.74</v>
      </c>
      <c r="L240" s="275">
        <v>103.04</v>
      </c>
      <c r="M240" s="276">
        <v>129.97</v>
      </c>
      <c r="N240" s="276">
        <v>125.18</v>
      </c>
      <c r="O240" s="276">
        <v>168.08</v>
      </c>
      <c r="P240" s="277">
        <v>124.42</v>
      </c>
      <c r="Q240" s="276">
        <v>59.88</v>
      </c>
      <c r="R240" s="276">
        <v>78.849999999999994</v>
      </c>
      <c r="S240" s="276">
        <v>50.11</v>
      </c>
      <c r="T240" s="276">
        <v>65.459999999999994</v>
      </c>
      <c r="U240" s="276">
        <v>44.8</v>
      </c>
      <c r="V240" s="275">
        <v>71.37</v>
      </c>
      <c r="W240" s="276">
        <v>101.11</v>
      </c>
      <c r="X240" s="276">
        <v>74.58</v>
      </c>
      <c r="Y240" s="276">
        <v>90.78</v>
      </c>
      <c r="Z240" s="277">
        <v>48.8</v>
      </c>
      <c r="AA240" s="276">
        <v>20</v>
      </c>
      <c r="AB240" s="276">
        <v>17</v>
      </c>
      <c r="AC240" s="276">
        <v>20</v>
      </c>
      <c r="AD240" s="276">
        <v>13</v>
      </c>
      <c r="AE240" s="276">
        <v>9</v>
      </c>
      <c r="AF240" s="275">
        <v>80</v>
      </c>
      <c r="AG240" s="276">
        <v>33.6</v>
      </c>
      <c r="AH240" s="276">
        <v>82</v>
      </c>
      <c r="AI240" s="276">
        <v>83</v>
      </c>
      <c r="AJ240" s="277">
        <v>40</v>
      </c>
      <c r="AK240" s="276">
        <v>1820</v>
      </c>
      <c r="AL240" s="276">
        <v>1748</v>
      </c>
      <c r="AM240" s="276">
        <v>1812</v>
      </c>
      <c r="AN240" s="276">
        <v>1773</v>
      </c>
      <c r="AO240" s="276">
        <v>1884</v>
      </c>
      <c r="AP240" s="275">
        <v>1250.3800000000001</v>
      </c>
      <c r="AQ240" s="276">
        <v>1589.62</v>
      </c>
      <c r="AR240" s="276">
        <v>1752.48</v>
      </c>
      <c r="AS240" s="276">
        <v>1545.9</v>
      </c>
      <c r="AT240" s="277">
        <v>1764.2</v>
      </c>
      <c r="AU240" s="276">
        <v>2704</v>
      </c>
      <c r="AV240" s="276">
        <v>2751</v>
      </c>
      <c r="AW240" s="276">
        <v>2313</v>
      </c>
      <c r="AX240" s="276">
        <v>1714</v>
      </c>
      <c r="AY240" s="276">
        <v>1528.8</v>
      </c>
      <c r="AZ240" s="275"/>
      <c r="BA240" s="276"/>
      <c r="BB240" s="276"/>
      <c r="BC240" s="276"/>
      <c r="BD240" s="277"/>
      <c r="BE240" s="273"/>
      <c r="BF240" s="273"/>
      <c r="BG240" s="273"/>
      <c r="BH240" s="273"/>
      <c r="BI240" s="273"/>
      <c r="BJ240" s="294"/>
      <c r="BK240" s="295"/>
      <c r="BL240" s="295"/>
      <c r="BM240" s="295"/>
      <c r="BN240" s="296"/>
      <c r="BO240" s="273"/>
      <c r="BP240" s="273"/>
      <c r="BQ240" s="273"/>
      <c r="BR240" s="273"/>
      <c r="BS240" s="273"/>
      <c r="BT240" s="294"/>
      <c r="BU240" s="295"/>
      <c r="BV240" s="295"/>
      <c r="BW240" s="295"/>
      <c r="BX240" s="296"/>
    </row>
    <row r="241" spans="1:76" x14ac:dyDescent="0.25">
      <c r="A241" s="272" t="s">
        <v>385</v>
      </c>
      <c r="B241" s="275">
        <v>20.28</v>
      </c>
      <c r="C241" s="276">
        <v>45.49</v>
      </c>
      <c r="D241" s="276">
        <v>29.53</v>
      </c>
      <c r="E241" s="276">
        <v>38.94</v>
      </c>
      <c r="F241" s="277">
        <v>25.42</v>
      </c>
      <c r="G241" s="276">
        <v>33</v>
      </c>
      <c r="H241" s="276">
        <v>23</v>
      </c>
      <c r="I241" s="276">
        <v>24</v>
      </c>
      <c r="J241" s="276">
        <v>25</v>
      </c>
      <c r="K241" s="276">
        <v>22</v>
      </c>
      <c r="L241" s="275">
        <v>93.68</v>
      </c>
      <c r="M241" s="276">
        <v>92.6</v>
      </c>
      <c r="N241" s="276">
        <v>91.52</v>
      </c>
      <c r="O241" s="276">
        <v>90.44</v>
      </c>
      <c r="P241" s="277">
        <v>91.76</v>
      </c>
      <c r="Q241" s="276">
        <v>44</v>
      </c>
      <c r="R241" s="276">
        <v>50</v>
      </c>
      <c r="S241" s="276">
        <v>37</v>
      </c>
      <c r="T241" s="276">
        <v>33</v>
      </c>
      <c r="U241" s="276">
        <v>24</v>
      </c>
      <c r="V241" s="275">
        <v>34</v>
      </c>
      <c r="W241" s="276">
        <v>58.3</v>
      </c>
      <c r="X241" s="276">
        <v>77</v>
      </c>
      <c r="Y241" s="276">
        <v>42</v>
      </c>
      <c r="Z241" s="277">
        <v>35.200000000000003</v>
      </c>
      <c r="AA241" s="273"/>
      <c r="AB241" s="273"/>
      <c r="AC241" s="273"/>
      <c r="AD241" s="273"/>
      <c r="AE241" s="273"/>
      <c r="AF241" s="275">
        <v>17.8</v>
      </c>
      <c r="AG241" s="276">
        <v>17.5</v>
      </c>
      <c r="AH241" s="276">
        <v>44.68</v>
      </c>
      <c r="AI241" s="276">
        <v>44.78</v>
      </c>
      <c r="AJ241" s="277">
        <v>15</v>
      </c>
      <c r="AK241" s="276">
        <v>1820</v>
      </c>
      <c r="AL241" s="276">
        <v>1748</v>
      </c>
      <c r="AM241" s="276">
        <v>1812</v>
      </c>
      <c r="AN241" s="276">
        <v>1773</v>
      </c>
      <c r="AO241" s="276">
        <v>1884</v>
      </c>
      <c r="AP241" s="275">
        <v>897.57</v>
      </c>
      <c r="AQ241" s="276">
        <v>1261.07</v>
      </c>
      <c r="AR241" s="276">
        <v>926.43</v>
      </c>
      <c r="AS241" s="276">
        <v>1313.2</v>
      </c>
      <c r="AT241" s="277">
        <v>872.2</v>
      </c>
      <c r="AU241" s="276">
        <v>2050</v>
      </c>
      <c r="AV241" s="276">
        <v>2503</v>
      </c>
      <c r="AW241" s="276">
        <v>2051</v>
      </c>
      <c r="AX241" s="276">
        <v>1038.4000000000001</v>
      </c>
      <c r="AY241" s="276">
        <v>865</v>
      </c>
      <c r="AZ241" s="275"/>
      <c r="BA241" s="276"/>
      <c r="BB241" s="276"/>
      <c r="BC241" s="276"/>
      <c r="BD241" s="277"/>
      <c r="BE241" s="276">
        <v>1031</v>
      </c>
      <c r="BF241" s="276">
        <v>1201.47</v>
      </c>
      <c r="BG241" s="276">
        <v>802</v>
      </c>
      <c r="BH241" s="276">
        <v>728.31</v>
      </c>
      <c r="BI241" s="276">
        <v>605.6</v>
      </c>
      <c r="BJ241" s="294"/>
      <c r="BK241" s="295"/>
      <c r="BL241" s="295"/>
      <c r="BM241" s="295"/>
      <c r="BN241" s="296"/>
      <c r="BO241" s="273"/>
      <c r="BP241" s="273"/>
      <c r="BQ241" s="273"/>
      <c r="BR241" s="273"/>
      <c r="BS241" s="273"/>
      <c r="BT241" s="275">
        <v>1670</v>
      </c>
      <c r="BU241" s="276">
        <v>1806</v>
      </c>
      <c r="BV241" s="276">
        <v>1691</v>
      </c>
      <c r="BW241" s="276">
        <v>1843</v>
      </c>
      <c r="BX241" s="277">
        <v>865</v>
      </c>
    </row>
    <row r="242" spans="1:76" x14ac:dyDescent="0.25">
      <c r="A242" s="272" t="s">
        <v>386</v>
      </c>
      <c r="B242" s="275">
        <v>25.79</v>
      </c>
      <c r="C242" s="276">
        <v>38.21</v>
      </c>
      <c r="D242" s="276">
        <v>37.89</v>
      </c>
      <c r="E242" s="276">
        <v>40.28</v>
      </c>
      <c r="F242" s="277">
        <v>30.53</v>
      </c>
      <c r="G242" s="276">
        <v>39</v>
      </c>
      <c r="H242" s="276">
        <v>38</v>
      </c>
      <c r="I242" s="276">
        <v>41</v>
      </c>
      <c r="J242" s="276">
        <v>40</v>
      </c>
      <c r="K242" s="276">
        <v>17.010000000000002</v>
      </c>
      <c r="L242" s="275">
        <v>89.01</v>
      </c>
      <c r="M242" s="276">
        <v>91.39</v>
      </c>
      <c r="N242" s="276">
        <v>110.84</v>
      </c>
      <c r="O242" s="276">
        <v>88.69</v>
      </c>
      <c r="P242" s="277">
        <v>50.54</v>
      </c>
      <c r="Q242" s="276">
        <v>54</v>
      </c>
      <c r="R242" s="276">
        <v>79</v>
      </c>
      <c r="S242" s="276">
        <v>52</v>
      </c>
      <c r="T242" s="276">
        <v>49</v>
      </c>
      <c r="U242" s="276">
        <v>26.4</v>
      </c>
      <c r="V242" s="275">
        <v>31.2</v>
      </c>
      <c r="W242" s="276">
        <v>84</v>
      </c>
      <c r="X242" s="276">
        <v>83.59</v>
      </c>
      <c r="Y242" s="276">
        <v>69</v>
      </c>
      <c r="Z242" s="277">
        <v>60</v>
      </c>
      <c r="AA242" s="276">
        <v>20</v>
      </c>
      <c r="AB242" s="276">
        <v>18</v>
      </c>
      <c r="AC242" s="276">
        <v>20</v>
      </c>
      <c r="AD242" s="276">
        <v>13</v>
      </c>
      <c r="AE242" s="276">
        <v>10.4</v>
      </c>
      <c r="AF242" s="275">
        <v>71.400000000000006</v>
      </c>
      <c r="AG242" s="276">
        <v>58.47</v>
      </c>
      <c r="AH242" s="276">
        <v>84.35</v>
      </c>
      <c r="AI242" s="276">
        <v>82.5</v>
      </c>
      <c r="AJ242" s="277">
        <v>42.66</v>
      </c>
      <c r="AK242" s="273"/>
      <c r="AL242" s="273"/>
      <c r="AM242" s="273"/>
      <c r="AN242" s="273"/>
      <c r="AO242" s="273"/>
      <c r="AP242" s="275">
        <v>1084.9100000000001</v>
      </c>
      <c r="AQ242" s="276">
        <v>1518.19</v>
      </c>
      <c r="AR242" s="276">
        <v>2028.72</v>
      </c>
      <c r="AS242" s="276">
        <v>1722.41</v>
      </c>
      <c r="AT242" s="277">
        <v>900.34</v>
      </c>
      <c r="AU242" s="273"/>
      <c r="AV242" s="273"/>
      <c r="AW242" s="273"/>
      <c r="AX242" s="273"/>
      <c r="AY242" s="273"/>
      <c r="AZ242" s="294"/>
      <c r="BA242" s="295"/>
      <c r="BB242" s="295"/>
      <c r="BC242" s="295"/>
      <c r="BD242" s="296"/>
      <c r="BE242" s="273"/>
      <c r="BF242" s="273"/>
      <c r="BG242" s="273"/>
      <c r="BH242" s="273"/>
      <c r="BI242" s="273"/>
      <c r="BJ242" s="294"/>
      <c r="BK242" s="295"/>
      <c r="BL242" s="295"/>
      <c r="BM242" s="295"/>
      <c r="BN242" s="296"/>
      <c r="BO242" s="273"/>
      <c r="BP242" s="273"/>
      <c r="BQ242" s="273"/>
      <c r="BR242" s="273"/>
      <c r="BS242" s="273"/>
      <c r="BT242" s="272"/>
      <c r="BU242" s="273"/>
      <c r="BV242" s="273"/>
      <c r="BW242" s="273"/>
      <c r="BX242" s="274"/>
    </row>
    <row r="243" spans="1:76" x14ac:dyDescent="0.25">
      <c r="A243" s="272" t="s">
        <v>387</v>
      </c>
      <c r="B243" s="275">
        <v>54.67</v>
      </c>
      <c r="C243" s="276">
        <v>69.94</v>
      </c>
      <c r="D243" s="276">
        <v>64.42</v>
      </c>
      <c r="E243" s="276">
        <v>81.099999999999994</v>
      </c>
      <c r="F243" s="277">
        <v>73.88</v>
      </c>
      <c r="G243" s="276">
        <v>44.62</v>
      </c>
      <c r="H243" s="276">
        <v>48.86</v>
      </c>
      <c r="I243" s="276">
        <v>47.25</v>
      </c>
      <c r="J243" s="276">
        <v>54.99</v>
      </c>
      <c r="K243" s="276">
        <v>52.46</v>
      </c>
      <c r="L243" s="275">
        <v>166.51</v>
      </c>
      <c r="M243" s="276">
        <v>167.81</v>
      </c>
      <c r="N243" s="276">
        <v>170.79</v>
      </c>
      <c r="O243" s="276">
        <v>157.19999999999999</v>
      </c>
      <c r="P243" s="277">
        <v>177.57</v>
      </c>
      <c r="Q243" s="276">
        <v>54</v>
      </c>
      <c r="R243" s="276">
        <v>66</v>
      </c>
      <c r="S243" s="276">
        <v>52</v>
      </c>
      <c r="T243" s="276">
        <v>49</v>
      </c>
      <c r="U243" s="276">
        <v>40</v>
      </c>
      <c r="V243" s="275">
        <v>93.9</v>
      </c>
      <c r="W243" s="276">
        <v>99.25</v>
      </c>
      <c r="X243" s="276">
        <v>98.54</v>
      </c>
      <c r="Y243" s="276">
        <v>105</v>
      </c>
      <c r="Z243" s="277">
        <v>98.83</v>
      </c>
      <c r="AA243" s="276">
        <v>20</v>
      </c>
      <c r="AB243" s="276">
        <v>15</v>
      </c>
      <c r="AC243" s="276">
        <v>20</v>
      </c>
      <c r="AD243" s="276">
        <v>13</v>
      </c>
      <c r="AE243" s="276">
        <v>11.2</v>
      </c>
      <c r="AF243" s="275">
        <v>80</v>
      </c>
      <c r="AG243" s="276">
        <v>82</v>
      </c>
      <c r="AH243" s="276">
        <v>82</v>
      </c>
      <c r="AI243" s="276">
        <v>93</v>
      </c>
      <c r="AJ243" s="277">
        <v>55</v>
      </c>
      <c r="AK243" s="273"/>
      <c r="AL243" s="273"/>
      <c r="AM243" s="273"/>
      <c r="AN243" s="273"/>
      <c r="AO243" s="273"/>
      <c r="AP243" s="272"/>
      <c r="AQ243" s="273"/>
      <c r="AR243" s="273"/>
      <c r="AS243" s="273"/>
      <c r="AT243" s="274"/>
      <c r="AU243" s="273"/>
      <c r="AV243" s="273"/>
      <c r="AW243" s="273"/>
      <c r="AX243" s="273"/>
      <c r="AY243" s="273"/>
      <c r="AZ243" s="294"/>
      <c r="BA243" s="295"/>
      <c r="BB243" s="295"/>
      <c r="BC243" s="295"/>
      <c r="BD243" s="296"/>
      <c r="BE243" s="273"/>
      <c r="BF243" s="273"/>
      <c r="BG243" s="273"/>
      <c r="BH243" s="273"/>
      <c r="BI243" s="273"/>
      <c r="BJ243" s="294"/>
      <c r="BK243" s="295"/>
      <c r="BL243" s="295"/>
      <c r="BM243" s="295"/>
      <c r="BN243" s="296"/>
      <c r="BO243" s="273"/>
      <c r="BP243" s="273"/>
      <c r="BQ243" s="273"/>
      <c r="BR243" s="273"/>
      <c r="BS243" s="273"/>
      <c r="BT243" s="294"/>
      <c r="BU243" s="295"/>
      <c r="BV243" s="295"/>
      <c r="BW243" s="295"/>
      <c r="BX243" s="296"/>
    </row>
    <row r="244" spans="1:76" x14ac:dyDescent="0.25">
      <c r="A244" s="272" t="s">
        <v>388</v>
      </c>
      <c r="B244" s="275">
        <v>48.19</v>
      </c>
      <c r="C244" s="276">
        <v>55.95</v>
      </c>
      <c r="D244" s="276">
        <v>45</v>
      </c>
      <c r="E244" s="276">
        <v>73.849999999999994</v>
      </c>
      <c r="F244" s="277">
        <v>76.84</v>
      </c>
      <c r="G244" s="276">
        <v>53.63</v>
      </c>
      <c r="H244" s="276">
        <v>53.56</v>
      </c>
      <c r="I244" s="276">
        <v>59.12</v>
      </c>
      <c r="J244" s="276">
        <v>62.56</v>
      </c>
      <c r="K244" s="276">
        <v>56.73</v>
      </c>
      <c r="L244" s="275">
        <v>184.86</v>
      </c>
      <c r="M244" s="276">
        <v>180.83</v>
      </c>
      <c r="N244" s="276">
        <v>206.16</v>
      </c>
      <c r="O244" s="276">
        <v>207.98</v>
      </c>
      <c r="P244" s="277">
        <v>201.96</v>
      </c>
      <c r="Q244" s="276">
        <v>54</v>
      </c>
      <c r="R244" s="276">
        <v>66</v>
      </c>
      <c r="S244" s="276">
        <v>52</v>
      </c>
      <c r="T244" s="276">
        <v>49</v>
      </c>
      <c r="U244" s="276">
        <v>40</v>
      </c>
      <c r="V244" s="275">
        <v>96</v>
      </c>
      <c r="W244" s="276">
        <v>97</v>
      </c>
      <c r="X244" s="276">
        <v>94</v>
      </c>
      <c r="Y244" s="276">
        <v>106</v>
      </c>
      <c r="Z244" s="277">
        <v>102</v>
      </c>
      <c r="AA244" s="273"/>
      <c r="AB244" s="273"/>
      <c r="AC244" s="273"/>
      <c r="AD244" s="273"/>
      <c r="AE244" s="273"/>
      <c r="AF244" s="275">
        <v>83</v>
      </c>
      <c r="AG244" s="276">
        <v>63</v>
      </c>
      <c r="AH244" s="276">
        <v>82</v>
      </c>
      <c r="AI244" s="276">
        <v>93</v>
      </c>
      <c r="AJ244" s="277">
        <v>61</v>
      </c>
      <c r="AK244" s="273"/>
      <c r="AL244" s="273"/>
      <c r="AM244" s="273"/>
      <c r="AN244" s="273"/>
      <c r="AO244" s="273"/>
      <c r="AP244" s="272"/>
      <c r="AQ244" s="273"/>
      <c r="AR244" s="273"/>
      <c r="AS244" s="273"/>
      <c r="AT244" s="274"/>
      <c r="AU244" s="273"/>
      <c r="AV244" s="273"/>
      <c r="AW244" s="273"/>
      <c r="AX244" s="273"/>
      <c r="AY244" s="273"/>
      <c r="AZ244" s="294"/>
      <c r="BA244" s="295"/>
      <c r="BB244" s="295"/>
      <c r="BC244" s="295"/>
      <c r="BD244" s="296"/>
      <c r="BE244" s="273"/>
      <c r="BF244" s="273"/>
      <c r="BG244" s="273"/>
      <c r="BH244" s="273"/>
      <c r="BI244" s="273"/>
      <c r="BJ244" s="294"/>
      <c r="BK244" s="295"/>
      <c r="BL244" s="295"/>
      <c r="BM244" s="295"/>
      <c r="BN244" s="296"/>
      <c r="BO244" s="273"/>
      <c r="BP244" s="273"/>
      <c r="BQ244" s="273"/>
      <c r="BR244" s="273"/>
      <c r="BS244" s="273"/>
      <c r="BT244" s="294"/>
      <c r="BU244" s="295"/>
      <c r="BV244" s="295"/>
      <c r="BW244" s="295"/>
      <c r="BX244" s="296"/>
    </row>
    <row r="245" spans="1:76" x14ac:dyDescent="0.25">
      <c r="A245" s="272" t="s">
        <v>389</v>
      </c>
      <c r="B245" s="275">
        <v>46.54</v>
      </c>
      <c r="C245" s="276">
        <v>64.45</v>
      </c>
      <c r="D245" s="276">
        <v>73.319999999999993</v>
      </c>
      <c r="E245" s="276">
        <v>79.180000000000007</v>
      </c>
      <c r="F245" s="277">
        <v>54.38</v>
      </c>
      <c r="G245" s="276">
        <v>55.52</v>
      </c>
      <c r="H245" s="276">
        <v>54.44</v>
      </c>
      <c r="I245" s="276">
        <v>59.76</v>
      </c>
      <c r="J245" s="276">
        <v>67.3</v>
      </c>
      <c r="K245" s="276">
        <v>57.8</v>
      </c>
      <c r="L245" s="275">
        <v>195.25</v>
      </c>
      <c r="M245" s="276">
        <v>177.62</v>
      </c>
      <c r="N245" s="276">
        <v>211.1</v>
      </c>
      <c r="O245" s="276">
        <v>227.6</v>
      </c>
      <c r="P245" s="277">
        <v>208.88</v>
      </c>
      <c r="Q245" s="276">
        <v>54</v>
      </c>
      <c r="R245" s="276">
        <v>90</v>
      </c>
      <c r="S245" s="276">
        <v>52</v>
      </c>
      <c r="T245" s="276">
        <v>49</v>
      </c>
      <c r="U245" s="276">
        <v>40</v>
      </c>
      <c r="V245" s="275">
        <v>96</v>
      </c>
      <c r="W245" s="276">
        <v>97</v>
      </c>
      <c r="X245" s="276">
        <v>94</v>
      </c>
      <c r="Y245" s="276">
        <v>106</v>
      </c>
      <c r="Z245" s="277">
        <v>150.5</v>
      </c>
      <c r="AA245" s="273"/>
      <c r="AB245" s="273"/>
      <c r="AC245" s="273"/>
      <c r="AD245" s="273"/>
      <c r="AE245" s="273"/>
      <c r="AF245" s="275">
        <v>80</v>
      </c>
      <c r="AG245" s="276">
        <v>92</v>
      </c>
      <c r="AH245" s="276">
        <v>82</v>
      </c>
      <c r="AI245" s="276">
        <v>93</v>
      </c>
      <c r="AJ245" s="277">
        <v>58</v>
      </c>
      <c r="AK245" s="273"/>
      <c r="AL245" s="273"/>
      <c r="AM245" s="273"/>
      <c r="AN245" s="273"/>
      <c r="AO245" s="273"/>
      <c r="AP245" s="272"/>
      <c r="AQ245" s="273"/>
      <c r="AR245" s="273"/>
      <c r="AS245" s="273"/>
      <c r="AT245" s="274"/>
      <c r="AU245" s="273"/>
      <c r="AV245" s="273"/>
      <c r="AW245" s="273"/>
      <c r="AX245" s="273"/>
      <c r="AY245" s="273"/>
      <c r="AZ245" s="294"/>
      <c r="BA245" s="295"/>
      <c r="BB245" s="295"/>
      <c r="BC245" s="295"/>
      <c r="BD245" s="296"/>
      <c r="BE245" s="273"/>
      <c r="BF245" s="273"/>
      <c r="BG245" s="273"/>
      <c r="BH245" s="273"/>
      <c r="BI245" s="273"/>
      <c r="BJ245" s="294"/>
      <c r="BK245" s="295"/>
      <c r="BL245" s="295"/>
      <c r="BM245" s="295"/>
      <c r="BN245" s="296"/>
      <c r="BO245" s="273"/>
      <c r="BP245" s="273"/>
      <c r="BQ245" s="273"/>
      <c r="BR245" s="273"/>
      <c r="BS245" s="273"/>
      <c r="BT245" s="294"/>
      <c r="BU245" s="295"/>
      <c r="BV245" s="295"/>
      <c r="BW245" s="295"/>
      <c r="BX245" s="296"/>
    </row>
    <row r="246" spans="1:76" x14ac:dyDescent="0.25">
      <c r="A246" s="272" t="s">
        <v>390</v>
      </c>
      <c r="B246" s="275">
        <v>32</v>
      </c>
      <c r="C246" s="276">
        <v>29.14</v>
      </c>
      <c r="D246" s="276">
        <v>25</v>
      </c>
      <c r="E246" s="276">
        <v>45.6</v>
      </c>
      <c r="F246" s="277">
        <v>39.4</v>
      </c>
      <c r="G246" s="273"/>
      <c r="H246" s="273"/>
      <c r="I246" s="273"/>
      <c r="J246" s="273"/>
      <c r="K246" s="273"/>
      <c r="L246" s="275">
        <v>85.1</v>
      </c>
      <c r="M246" s="276">
        <v>98</v>
      </c>
      <c r="N246" s="276">
        <v>120</v>
      </c>
      <c r="O246" s="276">
        <v>101</v>
      </c>
      <c r="P246" s="277">
        <v>81</v>
      </c>
      <c r="Q246" s="273"/>
      <c r="R246" s="273"/>
      <c r="S246" s="273"/>
      <c r="T246" s="273"/>
      <c r="U246" s="273"/>
      <c r="V246" s="272"/>
      <c r="W246" s="273"/>
      <c r="X246" s="273"/>
      <c r="Y246" s="273"/>
      <c r="Z246" s="274"/>
      <c r="AA246" s="273"/>
      <c r="AB246" s="273"/>
      <c r="AC246" s="273"/>
      <c r="AD246" s="273"/>
      <c r="AE246" s="273"/>
      <c r="AF246" s="272"/>
      <c r="AG246" s="273"/>
      <c r="AH246" s="273"/>
      <c r="AI246" s="273"/>
      <c r="AJ246" s="274"/>
      <c r="AK246" s="273"/>
      <c r="AL246" s="273"/>
      <c r="AM246" s="273"/>
      <c r="AN246" s="273"/>
      <c r="AO246" s="273"/>
      <c r="AP246" s="275">
        <v>773.06</v>
      </c>
      <c r="AQ246" s="276">
        <v>1292.02</v>
      </c>
      <c r="AR246" s="276">
        <v>1684</v>
      </c>
      <c r="AS246" s="276">
        <v>2108</v>
      </c>
      <c r="AT246" s="277">
        <v>1816</v>
      </c>
      <c r="AU246" s="273"/>
      <c r="AV246" s="273"/>
      <c r="AW246" s="273"/>
      <c r="AX246" s="273"/>
      <c r="AY246" s="273"/>
      <c r="AZ246" s="294"/>
      <c r="BA246" s="295"/>
      <c r="BB246" s="295"/>
      <c r="BC246" s="295"/>
      <c r="BD246" s="296"/>
      <c r="BE246" s="273"/>
      <c r="BF246" s="273"/>
      <c r="BG246" s="273"/>
      <c r="BH246" s="273"/>
      <c r="BI246" s="273"/>
      <c r="BJ246" s="294"/>
      <c r="BK246" s="295"/>
      <c r="BL246" s="295"/>
      <c r="BM246" s="295"/>
      <c r="BN246" s="296"/>
      <c r="BO246" s="273"/>
      <c r="BP246" s="273"/>
      <c r="BQ246" s="273"/>
      <c r="BR246" s="273"/>
      <c r="BS246" s="273"/>
      <c r="BT246" s="294"/>
      <c r="BU246" s="295"/>
      <c r="BV246" s="295"/>
      <c r="BW246" s="295"/>
      <c r="BX246" s="296"/>
    </row>
    <row r="247" spans="1:76" x14ac:dyDescent="0.25">
      <c r="A247" s="272" t="s">
        <v>391</v>
      </c>
      <c r="B247" s="275">
        <v>27.62</v>
      </c>
      <c r="C247" s="276">
        <v>44.35</v>
      </c>
      <c r="D247" s="276">
        <v>33.799999999999997</v>
      </c>
      <c r="E247" s="276">
        <v>47.46</v>
      </c>
      <c r="F247" s="277">
        <v>24.17</v>
      </c>
      <c r="G247" s="276">
        <v>41</v>
      </c>
      <c r="H247" s="276">
        <v>23</v>
      </c>
      <c r="I247" s="276">
        <v>24</v>
      </c>
      <c r="J247" s="276">
        <v>25</v>
      </c>
      <c r="K247" s="276">
        <v>22</v>
      </c>
      <c r="L247" s="275">
        <v>75</v>
      </c>
      <c r="M247" s="276">
        <v>87</v>
      </c>
      <c r="N247" s="276">
        <v>75</v>
      </c>
      <c r="O247" s="276">
        <v>88</v>
      </c>
      <c r="P247" s="277">
        <v>68.400000000000006</v>
      </c>
      <c r="Q247" s="276">
        <v>54</v>
      </c>
      <c r="R247" s="276">
        <v>58</v>
      </c>
      <c r="S247" s="276">
        <v>52</v>
      </c>
      <c r="T247" s="276">
        <v>49</v>
      </c>
      <c r="U247" s="276">
        <v>21.6</v>
      </c>
      <c r="V247" s="275">
        <v>29.96</v>
      </c>
      <c r="W247" s="276">
        <v>71.2</v>
      </c>
      <c r="X247" s="276">
        <v>71.849999999999994</v>
      </c>
      <c r="Y247" s="276">
        <v>31</v>
      </c>
      <c r="Z247" s="277">
        <v>24.8</v>
      </c>
      <c r="AA247" s="273"/>
      <c r="AB247" s="273"/>
      <c r="AC247" s="273"/>
      <c r="AD247" s="273"/>
      <c r="AE247" s="273"/>
      <c r="AF247" s="275">
        <v>45</v>
      </c>
      <c r="AG247" s="276">
        <v>29</v>
      </c>
      <c r="AH247" s="276">
        <v>54</v>
      </c>
      <c r="AI247" s="276">
        <v>46.88</v>
      </c>
      <c r="AJ247" s="277">
        <v>16.8</v>
      </c>
      <c r="AK247" s="273"/>
      <c r="AL247" s="273"/>
      <c r="AM247" s="273"/>
      <c r="AN247" s="273"/>
      <c r="AO247" s="273"/>
      <c r="AP247" s="275">
        <v>1334.6</v>
      </c>
      <c r="AQ247" s="276">
        <v>1768.46</v>
      </c>
      <c r="AR247" s="276">
        <v>1294.1500000000001</v>
      </c>
      <c r="AS247" s="276">
        <v>2124.0100000000002</v>
      </c>
      <c r="AT247" s="277">
        <v>1374.6</v>
      </c>
      <c r="AU247" s="273"/>
      <c r="AV247" s="273"/>
      <c r="AW247" s="273"/>
      <c r="AX247" s="273"/>
      <c r="AY247" s="273"/>
      <c r="AZ247" s="294"/>
      <c r="BA247" s="295"/>
      <c r="BB247" s="295"/>
      <c r="BC247" s="295"/>
      <c r="BD247" s="296"/>
      <c r="BE247" s="276">
        <v>795.43</v>
      </c>
      <c r="BF247" s="276">
        <v>929.82</v>
      </c>
      <c r="BG247" s="276">
        <v>802.42</v>
      </c>
      <c r="BH247" s="276">
        <v>955.21</v>
      </c>
      <c r="BI247" s="276">
        <v>547.20000000000005</v>
      </c>
      <c r="BJ247" s="294"/>
      <c r="BK247" s="295"/>
      <c r="BL247" s="295"/>
      <c r="BM247" s="295"/>
      <c r="BN247" s="296"/>
      <c r="BO247" s="276">
        <v>1770</v>
      </c>
      <c r="BP247" s="276">
        <v>1100</v>
      </c>
      <c r="BQ247" s="276">
        <v>1600</v>
      </c>
      <c r="BR247" s="276">
        <v>2000</v>
      </c>
      <c r="BS247" s="276">
        <v>1110</v>
      </c>
      <c r="BT247" s="294"/>
      <c r="BU247" s="295"/>
      <c r="BV247" s="295"/>
      <c r="BW247" s="295"/>
      <c r="BX247" s="296"/>
    </row>
    <row r="248" spans="1:76" x14ac:dyDescent="0.25">
      <c r="A248" s="272" t="s">
        <v>392</v>
      </c>
      <c r="B248" s="275">
        <v>31.68</v>
      </c>
      <c r="C248" s="276">
        <v>42.76</v>
      </c>
      <c r="D248" s="276">
        <v>37.04</v>
      </c>
      <c r="E248" s="276">
        <v>24.95</v>
      </c>
      <c r="F248" s="277">
        <v>17.420000000000002</v>
      </c>
      <c r="G248" s="276">
        <v>33</v>
      </c>
      <c r="H248" s="276">
        <v>23</v>
      </c>
      <c r="I248" s="276">
        <v>28</v>
      </c>
      <c r="J248" s="276">
        <v>33</v>
      </c>
      <c r="K248" s="276">
        <v>22.7</v>
      </c>
      <c r="L248" s="275">
        <v>89.26</v>
      </c>
      <c r="M248" s="276">
        <v>94.73</v>
      </c>
      <c r="N248" s="276">
        <v>82.69</v>
      </c>
      <c r="O248" s="276">
        <v>71.27</v>
      </c>
      <c r="P248" s="277">
        <v>52.82</v>
      </c>
      <c r="Q248" s="276">
        <v>44.37</v>
      </c>
      <c r="R248" s="276">
        <v>53</v>
      </c>
      <c r="S248" s="276">
        <v>37.46</v>
      </c>
      <c r="T248" s="276">
        <v>32.54</v>
      </c>
      <c r="U248" s="276">
        <v>26.4</v>
      </c>
      <c r="V248" s="275">
        <v>45.51</v>
      </c>
      <c r="W248" s="276">
        <v>56.5</v>
      </c>
      <c r="X248" s="276">
        <v>90.77</v>
      </c>
      <c r="Y248" s="276">
        <v>30.4</v>
      </c>
      <c r="Z248" s="277">
        <v>30.4</v>
      </c>
      <c r="AA248" s="276">
        <v>20</v>
      </c>
      <c r="AB248" s="276">
        <v>10</v>
      </c>
      <c r="AC248" s="276">
        <v>17.16</v>
      </c>
      <c r="AD248" s="276">
        <v>8</v>
      </c>
      <c r="AE248" s="276">
        <v>8</v>
      </c>
      <c r="AF248" s="275">
        <v>30.49</v>
      </c>
      <c r="AG248" s="276">
        <v>12.8</v>
      </c>
      <c r="AH248" s="276">
        <v>43</v>
      </c>
      <c r="AI248" s="276">
        <v>50</v>
      </c>
      <c r="AJ248" s="277">
        <v>25</v>
      </c>
      <c r="AK248" s="276">
        <v>1820</v>
      </c>
      <c r="AL248" s="276">
        <v>1748</v>
      </c>
      <c r="AM248" s="276">
        <v>1812</v>
      </c>
      <c r="AN248" s="276">
        <v>1773</v>
      </c>
      <c r="AO248" s="276">
        <v>1884</v>
      </c>
      <c r="AP248" s="275">
        <v>1029.51</v>
      </c>
      <c r="AQ248" s="276">
        <v>1185.6199999999999</v>
      </c>
      <c r="AR248" s="276">
        <v>1618.75</v>
      </c>
      <c r="AS248" s="276">
        <v>1581.19</v>
      </c>
      <c r="AT248" s="277">
        <v>1356.21</v>
      </c>
      <c r="AU248" s="276">
        <v>2050</v>
      </c>
      <c r="AV248" s="276">
        <v>2261</v>
      </c>
      <c r="AW248" s="276">
        <v>1860</v>
      </c>
      <c r="AX248" s="276">
        <v>1012</v>
      </c>
      <c r="AY248" s="276">
        <v>1012</v>
      </c>
      <c r="AZ248" s="275">
        <v>1400</v>
      </c>
      <c r="BA248" s="276">
        <v>2977</v>
      </c>
      <c r="BB248" s="276">
        <v>1947</v>
      </c>
      <c r="BC248" s="276">
        <v>1437</v>
      </c>
      <c r="BD248" s="277">
        <v>1026.4000000000001</v>
      </c>
      <c r="BE248" s="276">
        <v>1200</v>
      </c>
      <c r="BF248" s="276">
        <v>746</v>
      </c>
      <c r="BG248" s="276">
        <v>924</v>
      </c>
      <c r="BH248" s="276">
        <v>728</v>
      </c>
      <c r="BI248" s="276">
        <v>581</v>
      </c>
      <c r="BJ248" s="294"/>
      <c r="BK248" s="295"/>
      <c r="BL248" s="295"/>
      <c r="BM248" s="295"/>
      <c r="BN248" s="296"/>
      <c r="BO248" s="276">
        <v>1770</v>
      </c>
      <c r="BP248" s="276">
        <v>1100</v>
      </c>
      <c r="BQ248" s="276">
        <v>1600</v>
      </c>
      <c r="BR248" s="276">
        <v>2000</v>
      </c>
      <c r="BS248" s="276">
        <v>857</v>
      </c>
      <c r="BT248" s="294"/>
      <c r="BU248" s="295"/>
      <c r="BV248" s="295"/>
      <c r="BW248" s="295"/>
      <c r="BX248" s="296"/>
    </row>
    <row r="249" spans="1:76" x14ac:dyDescent="0.25">
      <c r="A249" s="272" t="s">
        <v>393</v>
      </c>
      <c r="B249" s="275">
        <v>41.06</v>
      </c>
      <c r="C249" s="276">
        <v>68.849999999999994</v>
      </c>
      <c r="D249" s="276">
        <v>54.72</v>
      </c>
      <c r="E249" s="276">
        <v>65.83</v>
      </c>
      <c r="F249" s="277">
        <v>35.119999999999997</v>
      </c>
      <c r="G249" s="276">
        <v>40.369999999999997</v>
      </c>
      <c r="H249" s="276">
        <v>41.34</v>
      </c>
      <c r="I249" s="276">
        <v>48.95</v>
      </c>
      <c r="J249" s="276">
        <v>40.86</v>
      </c>
      <c r="K249" s="276">
        <v>37.72</v>
      </c>
      <c r="L249" s="275">
        <v>127.18</v>
      </c>
      <c r="M249" s="276">
        <v>136.99</v>
      </c>
      <c r="N249" s="276">
        <v>160.35</v>
      </c>
      <c r="O249" s="276">
        <v>132.13999999999999</v>
      </c>
      <c r="P249" s="277">
        <v>122.83</v>
      </c>
      <c r="Q249" s="276">
        <v>54</v>
      </c>
      <c r="R249" s="276">
        <v>52</v>
      </c>
      <c r="S249" s="276">
        <v>52</v>
      </c>
      <c r="T249" s="276">
        <v>49</v>
      </c>
      <c r="U249" s="276">
        <v>40</v>
      </c>
      <c r="V249" s="275">
        <v>97.91</v>
      </c>
      <c r="W249" s="276">
        <v>134.9</v>
      </c>
      <c r="X249" s="276">
        <v>88.14</v>
      </c>
      <c r="Y249" s="276">
        <v>105.57</v>
      </c>
      <c r="Z249" s="277">
        <v>67.2</v>
      </c>
      <c r="AA249" s="276">
        <v>20</v>
      </c>
      <c r="AB249" s="276">
        <v>30</v>
      </c>
      <c r="AC249" s="276">
        <v>20</v>
      </c>
      <c r="AD249" s="276">
        <v>13</v>
      </c>
      <c r="AE249" s="276">
        <v>12</v>
      </c>
      <c r="AF249" s="275">
        <v>79</v>
      </c>
      <c r="AG249" s="276">
        <v>53</v>
      </c>
      <c r="AH249" s="276">
        <v>86</v>
      </c>
      <c r="AI249" s="276">
        <v>73</v>
      </c>
      <c r="AJ249" s="277">
        <v>47.43</v>
      </c>
      <c r="AK249" s="273"/>
      <c r="AL249" s="273"/>
      <c r="AM249" s="273"/>
      <c r="AN249" s="273"/>
      <c r="AO249" s="273"/>
      <c r="AP249" s="275">
        <v>1994</v>
      </c>
      <c r="AQ249" s="276">
        <v>2054.48</v>
      </c>
      <c r="AR249" s="276">
        <v>2001.96</v>
      </c>
      <c r="AS249" s="276">
        <v>2370.83</v>
      </c>
      <c r="AT249" s="277">
        <v>2353.7399999999998</v>
      </c>
      <c r="AU249" s="276">
        <v>2704</v>
      </c>
      <c r="AV249" s="276">
        <v>4020</v>
      </c>
      <c r="AW249" s="276">
        <v>2313</v>
      </c>
      <c r="AX249" s="276">
        <v>2645</v>
      </c>
      <c r="AY249" s="276">
        <v>1923.2</v>
      </c>
      <c r="AZ249" s="275">
        <v>2122.17</v>
      </c>
      <c r="BA249" s="276">
        <v>2370</v>
      </c>
      <c r="BB249" s="276">
        <v>1891.25</v>
      </c>
      <c r="BC249" s="276">
        <v>2058.6999999999998</v>
      </c>
      <c r="BD249" s="277">
        <v>1500</v>
      </c>
      <c r="BE249" s="273"/>
      <c r="BF249" s="273"/>
      <c r="BG249" s="273"/>
      <c r="BH249" s="273"/>
      <c r="BI249" s="273"/>
      <c r="BJ249" s="294"/>
      <c r="BK249" s="295"/>
      <c r="BL249" s="295"/>
      <c r="BM249" s="295"/>
      <c r="BN249" s="296"/>
      <c r="BO249" s="273"/>
      <c r="BP249" s="273"/>
      <c r="BQ249" s="273"/>
      <c r="BR249" s="273"/>
      <c r="BS249" s="273"/>
      <c r="BT249" s="294"/>
      <c r="BU249" s="295"/>
      <c r="BV249" s="295"/>
      <c r="BW249" s="295"/>
      <c r="BX249" s="296"/>
    </row>
    <row r="250" spans="1:76" x14ac:dyDescent="0.25">
      <c r="A250" s="272" t="s">
        <v>394</v>
      </c>
      <c r="B250" s="275">
        <v>56.78</v>
      </c>
      <c r="C250" s="276">
        <v>63.87</v>
      </c>
      <c r="D250" s="276">
        <v>63.24</v>
      </c>
      <c r="E250" s="276">
        <v>50.61</v>
      </c>
      <c r="F250" s="277">
        <v>58.6</v>
      </c>
      <c r="G250" s="276">
        <v>38.97</v>
      </c>
      <c r="H250" s="276">
        <v>42.63</v>
      </c>
      <c r="I250" s="276">
        <v>44.75</v>
      </c>
      <c r="J250" s="276">
        <v>52.46</v>
      </c>
      <c r="K250" s="276">
        <v>48</v>
      </c>
      <c r="L250" s="275">
        <v>158</v>
      </c>
      <c r="M250" s="276">
        <v>169.42</v>
      </c>
      <c r="N250" s="276">
        <v>190.49</v>
      </c>
      <c r="O250" s="276">
        <v>200.01</v>
      </c>
      <c r="P250" s="277">
        <v>187.51</v>
      </c>
      <c r="Q250" s="276">
        <v>54</v>
      </c>
      <c r="R250" s="276">
        <v>70</v>
      </c>
      <c r="S250" s="276">
        <v>50</v>
      </c>
      <c r="T250" s="276">
        <v>49</v>
      </c>
      <c r="U250" s="276">
        <v>89</v>
      </c>
      <c r="V250" s="275">
        <v>96</v>
      </c>
      <c r="W250" s="276">
        <v>91.35</v>
      </c>
      <c r="X250" s="276">
        <v>93.98</v>
      </c>
      <c r="Y250" s="276">
        <v>80</v>
      </c>
      <c r="Z250" s="277">
        <v>78</v>
      </c>
      <c r="AA250" s="273"/>
      <c r="AB250" s="273"/>
      <c r="AC250" s="273"/>
      <c r="AD250" s="273"/>
      <c r="AE250" s="273"/>
      <c r="AF250" s="275">
        <v>80</v>
      </c>
      <c r="AG250" s="276">
        <v>63</v>
      </c>
      <c r="AH250" s="276">
        <v>82</v>
      </c>
      <c r="AI250" s="276">
        <v>83</v>
      </c>
      <c r="AJ250" s="277">
        <v>58.3</v>
      </c>
      <c r="AK250" s="273"/>
      <c r="AL250" s="273"/>
      <c r="AM250" s="273"/>
      <c r="AN250" s="273"/>
      <c r="AO250" s="273"/>
      <c r="AP250" s="275">
        <v>1534</v>
      </c>
      <c r="AQ250" s="276">
        <v>1533</v>
      </c>
      <c r="AR250" s="276">
        <v>1843</v>
      </c>
      <c r="AS250" s="276">
        <v>1825</v>
      </c>
      <c r="AT250" s="277">
        <v>1562</v>
      </c>
      <c r="AU250" s="273"/>
      <c r="AV250" s="273"/>
      <c r="AW250" s="273"/>
      <c r="AX250" s="273"/>
      <c r="AY250" s="273"/>
      <c r="AZ250" s="272"/>
      <c r="BA250" s="273"/>
      <c r="BB250" s="273"/>
      <c r="BC250" s="273"/>
      <c r="BD250" s="274"/>
      <c r="BE250" s="273"/>
      <c r="BF250" s="273"/>
      <c r="BG250" s="273"/>
      <c r="BH250" s="273"/>
      <c r="BI250" s="273"/>
      <c r="BJ250" s="294"/>
      <c r="BK250" s="295"/>
      <c r="BL250" s="295"/>
      <c r="BM250" s="295"/>
      <c r="BN250" s="296"/>
      <c r="BO250" s="273"/>
      <c r="BP250" s="273"/>
      <c r="BQ250" s="273"/>
      <c r="BR250" s="273"/>
      <c r="BS250" s="273"/>
      <c r="BT250" s="294"/>
      <c r="BU250" s="295"/>
      <c r="BV250" s="295"/>
      <c r="BW250" s="295"/>
      <c r="BX250" s="296"/>
    </row>
    <row r="251" spans="1:76" x14ac:dyDescent="0.25">
      <c r="A251" s="272" t="s">
        <v>395</v>
      </c>
      <c r="B251" s="275">
        <v>45.56</v>
      </c>
      <c r="C251" s="276">
        <v>54.31</v>
      </c>
      <c r="D251" s="276">
        <v>37.96</v>
      </c>
      <c r="E251" s="276">
        <v>81.099999999999994</v>
      </c>
      <c r="F251" s="277">
        <v>59.39</v>
      </c>
      <c r="G251" s="276">
        <v>43.34</v>
      </c>
      <c r="H251" s="276">
        <v>47.24</v>
      </c>
      <c r="I251" s="276">
        <v>46.33</v>
      </c>
      <c r="J251" s="276">
        <v>55.14</v>
      </c>
      <c r="K251" s="276">
        <v>51.14</v>
      </c>
      <c r="L251" s="275">
        <v>163.49</v>
      </c>
      <c r="M251" s="276">
        <v>149.57</v>
      </c>
      <c r="N251" s="276">
        <v>150.62</v>
      </c>
      <c r="O251" s="276">
        <v>164.16</v>
      </c>
      <c r="P251" s="277">
        <v>166.64</v>
      </c>
      <c r="Q251" s="276">
        <v>54</v>
      </c>
      <c r="R251" s="276">
        <v>66</v>
      </c>
      <c r="S251" s="276">
        <v>52</v>
      </c>
      <c r="T251" s="276">
        <v>49</v>
      </c>
      <c r="U251" s="276">
        <v>39</v>
      </c>
      <c r="V251" s="275">
        <v>97.91</v>
      </c>
      <c r="W251" s="276">
        <v>94.88</v>
      </c>
      <c r="X251" s="276">
        <v>87.69</v>
      </c>
      <c r="Y251" s="276">
        <v>106</v>
      </c>
      <c r="Z251" s="277">
        <v>58.4</v>
      </c>
      <c r="AA251" s="273"/>
      <c r="AB251" s="273"/>
      <c r="AC251" s="273"/>
      <c r="AD251" s="273"/>
      <c r="AE251" s="273"/>
      <c r="AF251" s="275">
        <v>85</v>
      </c>
      <c r="AG251" s="276">
        <v>73</v>
      </c>
      <c r="AH251" s="276">
        <v>78</v>
      </c>
      <c r="AI251" s="276">
        <v>93</v>
      </c>
      <c r="AJ251" s="277">
        <v>61</v>
      </c>
      <c r="AK251" s="273"/>
      <c r="AL251" s="273"/>
      <c r="AM251" s="273"/>
      <c r="AN251" s="273"/>
      <c r="AO251" s="273"/>
      <c r="AP251" s="275">
        <v>1913</v>
      </c>
      <c r="AQ251" s="276">
        <v>1797</v>
      </c>
      <c r="AR251" s="276">
        <v>1986</v>
      </c>
      <c r="AS251" s="276">
        <v>1606</v>
      </c>
      <c r="AT251" s="277">
        <v>1880</v>
      </c>
      <c r="AU251" s="273"/>
      <c r="AV251" s="273"/>
      <c r="AW251" s="273"/>
      <c r="AX251" s="273"/>
      <c r="AY251" s="273"/>
      <c r="AZ251" s="294"/>
      <c r="BA251" s="295"/>
      <c r="BB251" s="295"/>
      <c r="BC251" s="295"/>
      <c r="BD251" s="296"/>
      <c r="BE251" s="273"/>
      <c r="BF251" s="273"/>
      <c r="BG251" s="273"/>
      <c r="BH251" s="273"/>
      <c r="BI251" s="273"/>
      <c r="BJ251" s="294"/>
      <c r="BK251" s="295"/>
      <c r="BL251" s="295"/>
      <c r="BM251" s="295"/>
      <c r="BN251" s="296"/>
      <c r="BO251" s="273"/>
      <c r="BP251" s="273"/>
      <c r="BQ251" s="273"/>
      <c r="BR251" s="273"/>
      <c r="BS251" s="273"/>
      <c r="BT251" s="294"/>
      <c r="BU251" s="295"/>
      <c r="BV251" s="295"/>
      <c r="BW251" s="295"/>
      <c r="BX251" s="296"/>
    </row>
    <row r="252" spans="1:76" x14ac:dyDescent="0.25">
      <c r="A252" s="272" t="s">
        <v>396</v>
      </c>
      <c r="B252" s="275">
        <v>56.72</v>
      </c>
      <c r="C252" s="276">
        <v>68.5</v>
      </c>
      <c r="D252" s="276">
        <v>64.05</v>
      </c>
      <c r="E252" s="276">
        <v>64.7</v>
      </c>
      <c r="F252" s="277">
        <v>41.32</v>
      </c>
      <c r="G252" s="276">
        <v>40.53</v>
      </c>
      <c r="H252" s="276">
        <v>44.81</v>
      </c>
      <c r="I252" s="276">
        <v>47.75</v>
      </c>
      <c r="J252" s="276">
        <v>47.63</v>
      </c>
      <c r="K252" s="276">
        <v>44.06</v>
      </c>
      <c r="L252" s="275">
        <v>154.09</v>
      </c>
      <c r="M252" s="276">
        <v>169.93</v>
      </c>
      <c r="N252" s="276">
        <v>184.62</v>
      </c>
      <c r="O252" s="276">
        <v>162.08000000000001</v>
      </c>
      <c r="P252" s="277">
        <v>157.31</v>
      </c>
      <c r="Q252" s="276">
        <v>58.06</v>
      </c>
      <c r="R252" s="276">
        <v>65.39</v>
      </c>
      <c r="S252" s="276">
        <v>67.790000000000006</v>
      </c>
      <c r="T252" s="276">
        <v>72.48</v>
      </c>
      <c r="U252" s="276">
        <v>68</v>
      </c>
      <c r="V252" s="275">
        <v>66.400000000000006</v>
      </c>
      <c r="W252" s="276">
        <v>136.09</v>
      </c>
      <c r="X252" s="276">
        <v>89.92</v>
      </c>
      <c r="Y252" s="276">
        <v>72.650000000000006</v>
      </c>
      <c r="Z252" s="277">
        <v>53.6</v>
      </c>
      <c r="AA252" s="273"/>
      <c r="AB252" s="273"/>
      <c r="AC252" s="273"/>
      <c r="AD252" s="273"/>
      <c r="AE252" s="273"/>
      <c r="AF252" s="275">
        <v>81</v>
      </c>
      <c r="AG252" s="276">
        <v>60</v>
      </c>
      <c r="AH252" s="276">
        <v>78</v>
      </c>
      <c r="AI252" s="276">
        <v>64</v>
      </c>
      <c r="AJ252" s="277">
        <v>58</v>
      </c>
      <c r="AK252" s="273"/>
      <c r="AL252" s="273"/>
      <c r="AM252" s="273"/>
      <c r="AN252" s="273"/>
      <c r="AO252" s="273"/>
      <c r="AP252" s="275">
        <v>1772.92</v>
      </c>
      <c r="AQ252" s="276">
        <v>1918.41</v>
      </c>
      <c r="AR252" s="276">
        <v>1982.61</v>
      </c>
      <c r="AS252" s="276">
        <v>2611.46</v>
      </c>
      <c r="AT252" s="277">
        <v>2498.8200000000002</v>
      </c>
      <c r="AU252" s="276">
        <v>2050</v>
      </c>
      <c r="AV252" s="276">
        <v>3182</v>
      </c>
      <c r="AW252" s="276">
        <v>2051</v>
      </c>
      <c r="AX252" s="276">
        <v>1587</v>
      </c>
      <c r="AY252" s="276">
        <v>1413.6</v>
      </c>
      <c r="AZ252" s="294"/>
      <c r="BA252" s="295"/>
      <c r="BB252" s="295"/>
      <c r="BC252" s="295"/>
      <c r="BD252" s="296"/>
      <c r="BE252" s="273"/>
      <c r="BF252" s="273"/>
      <c r="BG252" s="273"/>
      <c r="BH252" s="273"/>
      <c r="BI252" s="273"/>
      <c r="BJ252" s="294"/>
      <c r="BK252" s="295"/>
      <c r="BL252" s="295"/>
      <c r="BM252" s="295"/>
      <c r="BN252" s="296"/>
      <c r="BO252" s="273"/>
      <c r="BP252" s="273"/>
      <c r="BQ252" s="273"/>
      <c r="BR252" s="273"/>
      <c r="BS252" s="273"/>
      <c r="BT252" s="294"/>
      <c r="BU252" s="295"/>
      <c r="BV252" s="295"/>
      <c r="BW252" s="295"/>
      <c r="BX252" s="296"/>
    </row>
    <row r="253" spans="1:76" x14ac:dyDescent="0.25">
      <c r="A253" s="272" t="s">
        <v>397</v>
      </c>
      <c r="B253" s="275">
        <v>23.7</v>
      </c>
      <c r="C253" s="276">
        <v>64.78</v>
      </c>
      <c r="D253" s="276">
        <v>23</v>
      </c>
      <c r="E253" s="276">
        <v>51.62</v>
      </c>
      <c r="F253" s="277">
        <v>22.3</v>
      </c>
      <c r="G253" s="276">
        <v>37</v>
      </c>
      <c r="H253" s="276">
        <v>42</v>
      </c>
      <c r="I253" s="276">
        <v>42</v>
      </c>
      <c r="J253" s="276">
        <v>36</v>
      </c>
      <c r="K253" s="276">
        <v>22</v>
      </c>
      <c r="L253" s="275">
        <v>81.5</v>
      </c>
      <c r="M253" s="276">
        <v>99.05</v>
      </c>
      <c r="N253" s="276">
        <v>79.88</v>
      </c>
      <c r="O253" s="276">
        <v>100.77</v>
      </c>
      <c r="P253" s="277">
        <v>64.040000000000006</v>
      </c>
      <c r="Q253" s="276">
        <v>54</v>
      </c>
      <c r="R253" s="276">
        <v>71</v>
      </c>
      <c r="S253" s="276">
        <v>52</v>
      </c>
      <c r="T253" s="276">
        <v>49</v>
      </c>
      <c r="U253" s="276">
        <v>23.2</v>
      </c>
      <c r="V253" s="275">
        <v>46.59</v>
      </c>
      <c r="W253" s="276">
        <v>77.78</v>
      </c>
      <c r="X253" s="276">
        <v>85</v>
      </c>
      <c r="Y253" s="276">
        <v>56.22</v>
      </c>
      <c r="Z253" s="277">
        <v>31.2</v>
      </c>
      <c r="AA253" s="273"/>
      <c r="AB253" s="273"/>
      <c r="AC253" s="273"/>
      <c r="AD253" s="273"/>
      <c r="AE253" s="273"/>
      <c r="AF253" s="275">
        <v>63.08</v>
      </c>
      <c r="AG253" s="276">
        <v>50.05</v>
      </c>
      <c r="AH253" s="276">
        <v>65.489999999999995</v>
      </c>
      <c r="AI253" s="276">
        <v>84.65</v>
      </c>
      <c r="AJ253" s="277">
        <v>36.9</v>
      </c>
      <c r="AK253" s="273"/>
      <c r="AL253" s="273"/>
      <c r="AM253" s="273"/>
      <c r="AN253" s="273"/>
      <c r="AO253" s="273"/>
      <c r="AP253" s="275">
        <v>1214.8699999999999</v>
      </c>
      <c r="AQ253" s="276">
        <v>1222.24</v>
      </c>
      <c r="AR253" s="276">
        <v>1537.65</v>
      </c>
      <c r="AS253" s="276">
        <v>1849.84</v>
      </c>
      <c r="AT253" s="277">
        <v>1456.27</v>
      </c>
      <c r="AU253" s="276">
        <v>2213</v>
      </c>
      <c r="AV253" s="276">
        <v>2131</v>
      </c>
      <c r="AW253" s="276">
        <v>2524</v>
      </c>
      <c r="AX253" s="276">
        <v>1817</v>
      </c>
      <c r="AY253" s="276">
        <v>1037</v>
      </c>
      <c r="AZ253" s="294"/>
      <c r="BA253" s="295"/>
      <c r="BB253" s="295"/>
      <c r="BC253" s="295"/>
      <c r="BD253" s="296"/>
      <c r="BE253" s="276">
        <v>1266</v>
      </c>
      <c r="BF253" s="276">
        <v>1201</v>
      </c>
      <c r="BG253" s="276">
        <v>924</v>
      </c>
      <c r="BH253" s="276">
        <v>819</v>
      </c>
      <c r="BI253" s="276">
        <v>916</v>
      </c>
      <c r="BJ253" s="294"/>
      <c r="BK253" s="295"/>
      <c r="BL253" s="295"/>
      <c r="BM253" s="295"/>
      <c r="BN253" s="296"/>
      <c r="BO253" s="273"/>
      <c r="BP253" s="273"/>
      <c r="BQ253" s="273"/>
      <c r="BR253" s="273"/>
      <c r="BS253" s="273"/>
      <c r="BT253" s="275">
        <v>1670</v>
      </c>
      <c r="BU253" s="276">
        <v>1206</v>
      </c>
      <c r="BV253" s="276">
        <v>1691</v>
      </c>
      <c r="BW253" s="276">
        <v>1843</v>
      </c>
      <c r="BX253" s="277">
        <v>1037</v>
      </c>
    </row>
    <row r="254" spans="1:76" x14ac:dyDescent="0.25">
      <c r="A254" s="272" t="s">
        <v>398</v>
      </c>
      <c r="B254" s="275">
        <v>32.28</v>
      </c>
      <c r="C254" s="276">
        <v>66.989999999999995</v>
      </c>
      <c r="D254" s="276">
        <v>35.03</v>
      </c>
      <c r="E254" s="276">
        <v>60.59</v>
      </c>
      <c r="F254" s="277">
        <v>29.96</v>
      </c>
      <c r="G254" s="276">
        <v>32.47</v>
      </c>
      <c r="H254" s="276">
        <v>32.700000000000003</v>
      </c>
      <c r="I254" s="276">
        <v>37.549999999999997</v>
      </c>
      <c r="J254" s="276">
        <v>27.19</v>
      </c>
      <c r="K254" s="276">
        <v>27.93</v>
      </c>
      <c r="L254" s="275">
        <v>129.91999999999999</v>
      </c>
      <c r="M254" s="276">
        <v>126.57</v>
      </c>
      <c r="N254" s="276">
        <v>110.49</v>
      </c>
      <c r="O254" s="276">
        <v>107.68</v>
      </c>
      <c r="P254" s="277">
        <v>98.89</v>
      </c>
      <c r="Q254" s="276">
        <v>54</v>
      </c>
      <c r="R254" s="276">
        <v>62</v>
      </c>
      <c r="S254" s="276">
        <v>52</v>
      </c>
      <c r="T254" s="276">
        <v>49</v>
      </c>
      <c r="U254" s="276">
        <v>36</v>
      </c>
      <c r="V254" s="275">
        <v>84</v>
      </c>
      <c r="W254" s="276">
        <v>96.62</v>
      </c>
      <c r="X254" s="276">
        <v>108.09</v>
      </c>
      <c r="Y254" s="276">
        <v>67</v>
      </c>
      <c r="Z254" s="277">
        <v>48.8</v>
      </c>
      <c r="AA254" s="273"/>
      <c r="AB254" s="273"/>
      <c r="AC254" s="273"/>
      <c r="AD254" s="273"/>
      <c r="AE254" s="273"/>
      <c r="AF254" s="275">
        <v>89.82</v>
      </c>
      <c r="AG254" s="276">
        <v>50.2</v>
      </c>
      <c r="AH254" s="276">
        <v>75.430000000000007</v>
      </c>
      <c r="AI254" s="276">
        <v>71.900000000000006</v>
      </c>
      <c r="AJ254" s="277">
        <v>55.8</v>
      </c>
      <c r="AK254" s="273"/>
      <c r="AL254" s="273"/>
      <c r="AM254" s="273"/>
      <c r="AN254" s="273"/>
      <c r="AO254" s="273"/>
      <c r="AP254" s="275">
        <v>2000.13</v>
      </c>
      <c r="AQ254" s="276">
        <v>2048.98</v>
      </c>
      <c r="AR254" s="276">
        <v>2258.9899999999998</v>
      </c>
      <c r="AS254" s="276">
        <v>2328.41</v>
      </c>
      <c r="AT254" s="277">
        <v>2047.62</v>
      </c>
      <c r="AU254" s="276">
        <v>2083</v>
      </c>
      <c r="AV254" s="276">
        <v>2774</v>
      </c>
      <c r="AW254" s="276">
        <v>2607</v>
      </c>
      <c r="AX254" s="276">
        <v>1539.43</v>
      </c>
      <c r="AY254" s="276">
        <v>1412</v>
      </c>
      <c r="AZ254" s="294"/>
      <c r="BA254" s="295"/>
      <c r="BB254" s="295"/>
      <c r="BC254" s="295"/>
      <c r="BD254" s="296"/>
      <c r="BE254" s="273"/>
      <c r="BF254" s="273"/>
      <c r="BG254" s="273"/>
      <c r="BH254" s="273"/>
      <c r="BI254" s="273"/>
      <c r="BJ254" s="294"/>
      <c r="BK254" s="295"/>
      <c r="BL254" s="295"/>
      <c r="BM254" s="295"/>
      <c r="BN254" s="296"/>
      <c r="BO254" s="276">
        <v>1770</v>
      </c>
      <c r="BP254" s="276">
        <v>1100</v>
      </c>
      <c r="BQ254" s="276">
        <v>1600</v>
      </c>
      <c r="BR254" s="276">
        <v>2000</v>
      </c>
      <c r="BS254" s="276">
        <v>1075</v>
      </c>
      <c r="BT254" s="294"/>
      <c r="BU254" s="295"/>
      <c r="BV254" s="295"/>
      <c r="BW254" s="295"/>
      <c r="BX254" s="296"/>
    </row>
    <row r="255" spans="1:76" x14ac:dyDescent="0.25">
      <c r="A255" s="272" t="s">
        <v>399</v>
      </c>
      <c r="B255" s="275">
        <v>30.83</v>
      </c>
      <c r="C255" s="276">
        <v>40.28</v>
      </c>
      <c r="D255" s="276">
        <v>39.26</v>
      </c>
      <c r="E255" s="276">
        <v>44.77</v>
      </c>
      <c r="F255" s="277">
        <v>33.68</v>
      </c>
      <c r="G255" s="276">
        <v>25.7</v>
      </c>
      <c r="H255" s="276">
        <v>26.4</v>
      </c>
      <c r="I255" s="276">
        <v>23.29</v>
      </c>
      <c r="J255" s="276">
        <v>27.84</v>
      </c>
      <c r="K255" s="276">
        <v>22.99</v>
      </c>
      <c r="L255" s="275">
        <v>74.45</v>
      </c>
      <c r="M255" s="276">
        <v>90.28</v>
      </c>
      <c r="N255" s="276">
        <v>65.09</v>
      </c>
      <c r="O255" s="276">
        <v>93.58</v>
      </c>
      <c r="P255" s="277">
        <v>59.56</v>
      </c>
      <c r="Q255" s="276">
        <v>54</v>
      </c>
      <c r="R255" s="276">
        <v>75</v>
      </c>
      <c r="S255" s="276">
        <v>52</v>
      </c>
      <c r="T255" s="276">
        <v>49</v>
      </c>
      <c r="U255" s="276">
        <v>24</v>
      </c>
      <c r="V255" s="275">
        <v>69</v>
      </c>
      <c r="W255" s="276">
        <v>64.3</v>
      </c>
      <c r="X255" s="276">
        <v>63.81</v>
      </c>
      <c r="Y255" s="276">
        <v>69</v>
      </c>
      <c r="Z255" s="277">
        <v>64</v>
      </c>
      <c r="AA255" s="276">
        <v>20</v>
      </c>
      <c r="AB255" s="276">
        <v>15</v>
      </c>
      <c r="AC255" s="276">
        <v>20</v>
      </c>
      <c r="AD255" s="276">
        <v>13</v>
      </c>
      <c r="AE255" s="276">
        <v>10.4</v>
      </c>
      <c r="AF255" s="275">
        <v>91.77</v>
      </c>
      <c r="AG255" s="276">
        <v>50.58</v>
      </c>
      <c r="AH255" s="276">
        <v>57.99</v>
      </c>
      <c r="AI255" s="276">
        <v>92.16</v>
      </c>
      <c r="AJ255" s="277">
        <v>35.28</v>
      </c>
      <c r="AK255" s="273"/>
      <c r="AL255" s="273"/>
      <c r="AM255" s="273"/>
      <c r="AN255" s="273"/>
      <c r="AO255" s="273"/>
      <c r="AP255" s="275">
        <v>1267.5899999999999</v>
      </c>
      <c r="AQ255" s="276">
        <v>1610.81</v>
      </c>
      <c r="AR255" s="276">
        <v>1336.03</v>
      </c>
      <c r="AS255" s="276">
        <v>1459.11</v>
      </c>
      <c r="AT255" s="277">
        <v>1016.3</v>
      </c>
      <c r="AU255" s="276">
        <v>2050</v>
      </c>
      <c r="AV255" s="276">
        <v>1047.2</v>
      </c>
      <c r="AW255" s="276">
        <v>2051</v>
      </c>
      <c r="AX255" s="276">
        <v>1587</v>
      </c>
      <c r="AY255" s="276">
        <v>1511</v>
      </c>
      <c r="AZ255" s="294"/>
      <c r="BA255" s="295"/>
      <c r="BB255" s="295"/>
      <c r="BC255" s="295"/>
      <c r="BD255" s="296"/>
      <c r="BE255" s="273"/>
      <c r="BF255" s="273"/>
      <c r="BG255" s="273"/>
      <c r="BH255" s="273"/>
      <c r="BI255" s="273"/>
      <c r="BJ255" s="294"/>
      <c r="BK255" s="295"/>
      <c r="BL255" s="295"/>
      <c r="BM255" s="295"/>
      <c r="BN255" s="296"/>
      <c r="BO255" s="273"/>
      <c r="BP255" s="273"/>
      <c r="BQ255" s="273"/>
      <c r="BR255" s="273"/>
      <c r="BS255" s="273"/>
      <c r="BT255" s="294"/>
      <c r="BU255" s="295"/>
      <c r="BV255" s="295"/>
      <c r="BW255" s="295"/>
      <c r="BX255" s="296"/>
    </row>
    <row r="256" spans="1:76" x14ac:dyDescent="0.25">
      <c r="A256" s="272" t="s">
        <v>400</v>
      </c>
      <c r="B256" s="275">
        <v>44.23</v>
      </c>
      <c r="C256" s="276">
        <v>54.74</v>
      </c>
      <c r="D256" s="276">
        <v>42.27</v>
      </c>
      <c r="E256" s="276">
        <v>60.58</v>
      </c>
      <c r="F256" s="277">
        <v>42.69</v>
      </c>
      <c r="G256" s="276">
        <v>42.71</v>
      </c>
      <c r="H256" s="276">
        <v>36.909999999999997</v>
      </c>
      <c r="I256" s="276">
        <v>40.700000000000003</v>
      </c>
      <c r="J256" s="276">
        <v>44.5</v>
      </c>
      <c r="K256" s="276">
        <v>32.1</v>
      </c>
      <c r="L256" s="275">
        <v>124.25</v>
      </c>
      <c r="M256" s="276">
        <v>101.47</v>
      </c>
      <c r="N256" s="276">
        <v>113.05</v>
      </c>
      <c r="O256" s="276">
        <v>112.04</v>
      </c>
      <c r="P256" s="277">
        <v>77.92</v>
      </c>
      <c r="Q256" s="276">
        <v>54</v>
      </c>
      <c r="R256" s="276">
        <v>70</v>
      </c>
      <c r="S256" s="276">
        <v>52</v>
      </c>
      <c r="T256" s="276">
        <v>49</v>
      </c>
      <c r="U256" s="276">
        <v>27.2</v>
      </c>
      <c r="V256" s="275">
        <v>88.39</v>
      </c>
      <c r="W256" s="276">
        <v>95.16</v>
      </c>
      <c r="X256" s="276">
        <v>93.91</v>
      </c>
      <c r="Y256" s="276">
        <v>76.040000000000006</v>
      </c>
      <c r="Z256" s="277">
        <v>66.78</v>
      </c>
      <c r="AA256" s="273"/>
      <c r="AB256" s="273"/>
      <c r="AC256" s="273"/>
      <c r="AD256" s="273"/>
      <c r="AE256" s="273"/>
      <c r="AF256" s="275">
        <v>98.3</v>
      </c>
      <c r="AG256" s="276">
        <v>68.45</v>
      </c>
      <c r="AH256" s="276">
        <v>87.01</v>
      </c>
      <c r="AI256" s="276">
        <v>90.53</v>
      </c>
      <c r="AJ256" s="277">
        <v>54.24</v>
      </c>
      <c r="AK256" s="273"/>
      <c r="AL256" s="273"/>
      <c r="AM256" s="273"/>
      <c r="AN256" s="273"/>
      <c r="AO256" s="273"/>
      <c r="AP256" s="275">
        <v>1441.63</v>
      </c>
      <c r="AQ256" s="276">
        <v>1723.01</v>
      </c>
      <c r="AR256" s="276">
        <v>1646.15</v>
      </c>
      <c r="AS256" s="276">
        <v>1707.83</v>
      </c>
      <c r="AT256" s="277">
        <v>1160.47</v>
      </c>
      <c r="AU256" s="276">
        <v>2343</v>
      </c>
      <c r="AV256" s="276">
        <v>2292</v>
      </c>
      <c r="AW256" s="276">
        <v>2440</v>
      </c>
      <c r="AX256" s="276">
        <v>1916</v>
      </c>
      <c r="AY256" s="276">
        <v>1288</v>
      </c>
      <c r="AZ256" s="294"/>
      <c r="BA256" s="295"/>
      <c r="BB256" s="295"/>
      <c r="BC256" s="295"/>
      <c r="BD256" s="296"/>
      <c r="BE256" s="273"/>
      <c r="BF256" s="273"/>
      <c r="BG256" s="273"/>
      <c r="BH256" s="273"/>
      <c r="BI256" s="273"/>
      <c r="BJ256" s="294"/>
      <c r="BK256" s="295"/>
      <c r="BL256" s="295"/>
      <c r="BM256" s="295"/>
      <c r="BN256" s="296"/>
      <c r="BO256" s="273"/>
      <c r="BP256" s="273"/>
      <c r="BQ256" s="273"/>
      <c r="BR256" s="273"/>
      <c r="BS256" s="273"/>
      <c r="BT256" s="294"/>
      <c r="BU256" s="295"/>
      <c r="BV256" s="295"/>
      <c r="BW256" s="295"/>
      <c r="BX256" s="296"/>
    </row>
    <row r="257" spans="1:76" x14ac:dyDescent="0.25">
      <c r="A257" s="272" t="s">
        <v>401</v>
      </c>
      <c r="B257" s="275">
        <v>58.25</v>
      </c>
      <c r="C257" s="276">
        <v>47.2</v>
      </c>
      <c r="D257" s="276">
        <v>58.46</v>
      </c>
      <c r="E257" s="276">
        <v>85.4</v>
      </c>
      <c r="F257" s="277">
        <v>77.34</v>
      </c>
      <c r="G257" s="276">
        <v>52.24</v>
      </c>
      <c r="H257" s="276">
        <v>55.59</v>
      </c>
      <c r="I257" s="276">
        <v>55.94</v>
      </c>
      <c r="J257" s="276">
        <v>57.24</v>
      </c>
      <c r="K257" s="276">
        <v>53.75</v>
      </c>
      <c r="L257" s="275">
        <v>182.92</v>
      </c>
      <c r="M257" s="276">
        <v>185.43</v>
      </c>
      <c r="N257" s="276">
        <v>193.38</v>
      </c>
      <c r="O257" s="276">
        <v>178.63</v>
      </c>
      <c r="P257" s="277">
        <v>186.56</v>
      </c>
      <c r="Q257" s="276">
        <v>54</v>
      </c>
      <c r="R257" s="276">
        <v>66</v>
      </c>
      <c r="S257" s="276">
        <v>52</v>
      </c>
      <c r="T257" s="276">
        <v>49</v>
      </c>
      <c r="U257" s="276">
        <v>28</v>
      </c>
      <c r="V257" s="275">
        <v>82.1</v>
      </c>
      <c r="W257" s="276">
        <v>94</v>
      </c>
      <c r="X257" s="276">
        <v>78.36</v>
      </c>
      <c r="Y257" s="276">
        <v>93</v>
      </c>
      <c r="Z257" s="277">
        <v>71.23</v>
      </c>
      <c r="AA257" s="276">
        <v>20</v>
      </c>
      <c r="AB257" s="276">
        <v>15</v>
      </c>
      <c r="AC257" s="276">
        <v>20</v>
      </c>
      <c r="AD257" s="276">
        <v>13</v>
      </c>
      <c r="AE257" s="276">
        <v>11.2</v>
      </c>
      <c r="AF257" s="275">
        <v>76.41</v>
      </c>
      <c r="AG257" s="276">
        <v>84</v>
      </c>
      <c r="AH257" s="276">
        <v>118</v>
      </c>
      <c r="AI257" s="276">
        <v>94</v>
      </c>
      <c r="AJ257" s="277">
        <v>62</v>
      </c>
      <c r="AK257" s="273"/>
      <c r="AL257" s="273"/>
      <c r="AM257" s="273"/>
      <c r="AN257" s="273"/>
      <c r="AO257" s="273"/>
      <c r="AP257" s="272"/>
      <c r="AQ257" s="273"/>
      <c r="AR257" s="273"/>
      <c r="AS257" s="273"/>
      <c r="AT257" s="274"/>
      <c r="AU257" s="276">
        <v>2050</v>
      </c>
      <c r="AV257" s="276">
        <v>2292</v>
      </c>
      <c r="AW257" s="276">
        <v>2051</v>
      </c>
      <c r="AX257" s="276">
        <v>1587</v>
      </c>
      <c r="AY257" s="276">
        <v>1328</v>
      </c>
      <c r="AZ257" s="294"/>
      <c r="BA257" s="295"/>
      <c r="BB257" s="295"/>
      <c r="BC257" s="295"/>
      <c r="BD257" s="296"/>
      <c r="BE257" s="273"/>
      <c r="BF257" s="273"/>
      <c r="BG257" s="273"/>
      <c r="BH257" s="273"/>
      <c r="BI257" s="273"/>
      <c r="BJ257" s="294"/>
      <c r="BK257" s="295"/>
      <c r="BL257" s="295"/>
      <c r="BM257" s="295"/>
      <c r="BN257" s="296"/>
      <c r="BO257" s="273"/>
      <c r="BP257" s="273"/>
      <c r="BQ257" s="273"/>
      <c r="BR257" s="273"/>
      <c r="BS257" s="273"/>
      <c r="BT257" s="294"/>
      <c r="BU257" s="295"/>
      <c r="BV257" s="295"/>
      <c r="BW257" s="295"/>
      <c r="BX257" s="296"/>
    </row>
    <row r="258" spans="1:76" x14ac:dyDescent="0.25">
      <c r="A258" s="272" t="s">
        <v>402</v>
      </c>
      <c r="B258" s="275">
        <v>43.2</v>
      </c>
      <c r="C258" s="276">
        <v>53</v>
      </c>
      <c r="D258" s="276">
        <v>43.2</v>
      </c>
      <c r="E258" s="276">
        <v>78</v>
      </c>
      <c r="F258" s="277">
        <v>68</v>
      </c>
      <c r="G258" s="276">
        <v>54.23</v>
      </c>
      <c r="H258" s="276">
        <v>51.2</v>
      </c>
      <c r="I258" s="276">
        <v>59.11</v>
      </c>
      <c r="J258" s="276">
        <v>60.31</v>
      </c>
      <c r="K258" s="276">
        <v>56.66</v>
      </c>
      <c r="L258" s="275">
        <v>184.88</v>
      </c>
      <c r="M258" s="276">
        <v>178.52</v>
      </c>
      <c r="N258" s="276">
        <v>204.13</v>
      </c>
      <c r="O258" s="276">
        <v>194.98</v>
      </c>
      <c r="P258" s="277">
        <v>191.85</v>
      </c>
      <c r="Q258" s="276">
        <v>54</v>
      </c>
      <c r="R258" s="276">
        <v>66</v>
      </c>
      <c r="S258" s="276">
        <v>52</v>
      </c>
      <c r="T258" s="276">
        <v>49</v>
      </c>
      <c r="U258" s="276">
        <v>40</v>
      </c>
      <c r="V258" s="275">
        <v>128.56</v>
      </c>
      <c r="W258" s="276">
        <v>68</v>
      </c>
      <c r="X258" s="276">
        <v>129.77000000000001</v>
      </c>
      <c r="Y258" s="276">
        <v>93</v>
      </c>
      <c r="Z258" s="277">
        <v>76</v>
      </c>
      <c r="AA258" s="273"/>
      <c r="AB258" s="273"/>
      <c r="AC258" s="273"/>
      <c r="AD258" s="273"/>
      <c r="AE258" s="273"/>
      <c r="AF258" s="275">
        <v>89</v>
      </c>
      <c r="AG258" s="276">
        <v>63</v>
      </c>
      <c r="AH258" s="276">
        <v>118</v>
      </c>
      <c r="AI258" s="276">
        <v>94</v>
      </c>
      <c r="AJ258" s="277">
        <v>60</v>
      </c>
      <c r="AK258" s="273"/>
      <c r="AL258" s="273"/>
      <c r="AM258" s="273"/>
      <c r="AN258" s="273"/>
      <c r="AO258" s="273"/>
      <c r="AP258" s="272"/>
      <c r="AQ258" s="273"/>
      <c r="AR258" s="273"/>
      <c r="AS258" s="273"/>
      <c r="AT258" s="274"/>
      <c r="AU258" s="273"/>
      <c r="AV258" s="273"/>
      <c r="AW258" s="273"/>
      <c r="AX258" s="273"/>
      <c r="AY258" s="273"/>
      <c r="AZ258" s="294"/>
      <c r="BA258" s="295"/>
      <c r="BB258" s="295"/>
      <c r="BC258" s="295"/>
      <c r="BD258" s="296"/>
      <c r="BE258" s="273"/>
      <c r="BF258" s="273"/>
      <c r="BG258" s="273"/>
      <c r="BH258" s="273"/>
      <c r="BI258" s="273"/>
      <c r="BJ258" s="294"/>
      <c r="BK258" s="295"/>
      <c r="BL258" s="295"/>
      <c r="BM258" s="295"/>
      <c r="BN258" s="296"/>
      <c r="BO258" s="273"/>
      <c r="BP258" s="273"/>
      <c r="BQ258" s="273"/>
      <c r="BR258" s="273"/>
      <c r="BS258" s="273"/>
      <c r="BT258" s="294"/>
      <c r="BU258" s="295"/>
      <c r="BV258" s="295"/>
      <c r="BW258" s="295"/>
      <c r="BX258" s="296"/>
    </row>
    <row r="259" spans="1:76" x14ac:dyDescent="0.25">
      <c r="A259" s="272" t="s">
        <v>403</v>
      </c>
      <c r="B259" s="275">
        <v>58.34</v>
      </c>
      <c r="C259" s="276">
        <v>63.42</v>
      </c>
      <c r="D259" s="276">
        <v>59.63</v>
      </c>
      <c r="E259" s="276">
        <v>66.56</v>
      </c>
      <c r="F259" s="277">
        <v>33.4</v>
      </c>
      <c r="G259" s="276">
        <v>42.49</v>
      </c>
      <c r="H259" s="276">
        <v>41.67</v>
      </c>
      <c r="I259" s="276">
        <v>47.98</v>
      </c>
      <c r="J259" s="276">
        <v>41.73</v>
      </c>
      <c r="K259" s="276">
        <v>38.549999999999997</v>
      </c>
      <c r="L259" s="275">
        <v>141.87</v>
      </c>
      <c r="M259" s="276">
        <v>149.02000000000001</v>
      </c>
      <c r="N259" s="276">
        <v>160.06</v>
      </c>
      <c r="O259" s="276">
        <v>154.31</v>
      </c>
      <c r="P259" s="277">
        <v>138.82</v>
      </c>
      <c r="Q259" s="276">
        <v>52</v>
      </c>
      <c r="R259" s="276">
        <v>69</v>
      </c>
      <c r="S259" s="276">
        <v>69</v>
      </c>
      <c r="T259" s="276">
        <v>46</v>
      </c>
      <c r="U259" s="276">
        <v>34.4</v>
      </c>
      <c r="V259" s="275">
        <v>84.58</v>
      </c>
      <c r="W259" s="276">
        <v>120.11</v>
      </c>
      <c r="X259" s="276">
        <v>113.26</v>
      </c>
      <c r="Y259" s="276">
        <v>98.5</v>
      </c>
      <c r="Z259" s="277">
        <v>60</v>
      </c>
      <c r="AA259" s="276">
        <v>20</v>
      </c>
      <c r="AB259" s="276">
        <v>20</v>
      </c>
      <c r="AC259" s="276">
        <v>14</v>
      </c>
      <c r="AD259" s="276">
        <v>19</v>
      </c>
      <c r="AE259" s="276">
        <v>7.2</v>
      </c>
      <c r="AF259" s="275">
        <v>66</v>
      </c>
      <c r="AG259" s="276">
        <v>51</v>
      </c>
      <c r="AH259" s="276">
        <v>90</v>
      </c>
      <c r="AI259" s="276">
        <v>60</v>
      </c>
      <c r="AJ259" s="277">
        <v>39</v>
      </c>
      <c r="AK259" s="273"/>
      <c r="AL259" s="273"/>
      <c r="AM259" s="273"/>
      <c r="AN259" s="273"/>
      <c r="AO259" s="273"/>
      <c r="AP259" s="275">
        <v>1744.54</v>
      </c>
      <c r="AQ259" s="276">
        <v>1816.9</v>
      </c>
      <c r="AR259" s="276">
        <v>2045.01</v>
      </c>
      <c r="AS259" s="276">
        <v>2081.6</v>
      </c>
      <c r="AT259" s="277">
        <v>2159.8000000000002</v>
      </c>
      <c r="AU259" s="276">
        <v>2703.54</v>
      </c>
      <c r="AV259" s="276">
        <v>2912.67</v>
      </c>
      <c r="AW259" s="276">
        <v>2312.9499999999998</v>
      </c>
      <c r="AX259" s="276">
        <v>2644.65</v>
      </c>
      <c r="AY259" s="276">
        <v>1737.6</v>
      </c>
      <c r="AZ259" s="275">
        <v>1400</v>
      </c>
      <c r="BA259" s="276">
        <v>2370</v>
      </c>
      <c r="BB259" s="276">
        <v>1891</v>
      </c>
      <c r="BC259" s="276">
        <v>1893.82</v>
      </c>
      <c r="BD259" s="277">
        <v>1355.2</v>
      </c>
      <c r="BE259" s="273"/>
      <c r="BF259" s="273"/>
      <c r="BG259" s="273"/>
      <c r="BH259" s="273"/>
      <c r="BI259" s="273"/>
      <c r="BJ259" s="294"/>
      <c r="BK259" s="295"/>
      <c r="BL259" s="295"/>
      <c r="BM259" s="295"/>
      <c r="BN259" s="296"/>
      <c r="BO259" s="276">
        <v>1770</v>
      </c>
      <c r="BP259" s="276">
        <v>1100</v>
      </c>
      <c r="BQ259" s="276">
        <v>1600</v>
      </c>
      <c r="BR259" s="276">
        <v>2000</v>
      </c>
      <c r="BS259" s="276">
        <v>920</v>
      </c>
      <c r="BT259" s="294"/>
      <c r="BU259" s="295"/>
      <c r="BV259" s="295"/>
      <c r="BW259" s="295"/>
      <c r="BX259" s="296"/>
    </row>
    <row r="260" spans="1:76" x14ac:dyDescent="0.25">
      <c r="A260" s="272" t="s">
        <v>404</v>
      </c>
      <c r="B260" s="275">
        <v>60.91</v>
      </c>
      <c r="C260" s="276">
        <v>45.85</v>
      </c>
      <c r="D260" s="276">
        <v>59.76</v>
      </c>
      <c r="E260" s="276">
        <v>81.94</v>
      </c>
      <c r="F260" s="277">
        <v>59.55</v>
      </c>
      <c r="G260" s="276">
        <v>53.49</v>
      </c>
      <c r="H260" s="276">
        <v>57.68</v>
      </c>
      <c r="I260" s="276">
        <v>56.59</v>
      </c>
      <c r="J260" s="276">
        <v>55.72</v>
      </c>
      <c r="K260" s="276">
        <v>53.2</v>
      </c>
      <c r="L260" s="275">
        <v>179.02</v>
      </c>
      <c r="M260" s="276">
        <v>192.38</v>
      </c>
      <c r="N260" s="276">
        <v>187.75</v>
      </c>
      <c r="O260" s="276">
        <v>167.66</v>
      </c>
      <c r="P260" s="277">
        <v>166.64</v>
      </c>
      <c r="Q260" s="276">
        <v>54</v>
      </c>
      <c r="R260" s="276">
        <v>66</v>
      </c>
      <c r="S260" s="276">
        <v>52</v>
      </c>
      <c r="T260" s="276">
        <v>49</v>
      </c>
      <c r="U260" s="276">
        <v>40.799999999999997</v>
      </c>
      <c r="V260" s="275">
        <v>93</v>
      </c>
      <c r="W260" s="276">
        <v>53.88</v>
      </c>
      <c r="X260" s="276">
        <v>109</v>
      </c>
      <c r="Y260" s="276">
        <v>85</v>
      </c>
      <c r="Z260" s="277">
        <v>71.599999999999994</v>
      </c>
      <c r="AA260" s="273"/>
      <c r="AB260" s="273"/>
      <c r="AC260" s="273"/>
      <c r="AD260" s="273"/>
      <c r="AE260" s="273"/>
      <c r="AF260" s="275">
        <v>89</v>
      </c>
      <c r="AG260" s="276">
        <v>63</v>
      </c>
      <c r="AH260" s="276">
        <v>118</v>
      </c>
      <c r="AI260" s="276">
        <v>94</v>
      </c>
      <c r="AJ260" s="277">
        <v>62</v>
      </c>
      <c r="AK260" s="273"/>
      <c r="AL260" s="273"/>
      <c r="AM260" s="273"/>
      <c r="AN260" s="273"/>
      <c r="AO260" s="273"/>
      <c r="AP260" s="272"/>
      <c r="AQ260" s="273"/>
      <c r="AR260" s="273"/>
      <c r="AS260" s="273"/>
      <c r="AT260" s="274"/>
      <c r="AU260" s="273"/>
      <c r="AV260" s="273"/>
      <c r="AW260" s="273"/>
      <c r="AX260" s="273"/>
      <c r="AY260" s="273"/>
      <c r="AZ260" s="294"/>
      <c r="BA260" s="295"/>
      <c r="BB260" s="295"/>
      <c r="BC260" s="295"/>
      <c r="BD260" s="296"/>
      <c r="BE260" s="273"/>
      <c r="BF260" s="273"/>
      <c r="BG260" s="273"/>
      <c r="BH260" s="273"/>
      <c r="BI260" s="273"/>
      <c r="BJ260" s="294"/>
      <c r="BK260" s="295"/>
      <c r="BL260" s="295"/>
      <c r="BM260" s="295"/>
      <c r="BN260" s="296"/>
      <c r="BO260" s="273"/>
      <c r="BP260" s="273"/>
      <c r="BQ260" s="273"/>
      <c r="BR260" s="273"/>
      <c r="BS260" s="273"/>
      <c r="BT260" s="294"/>
      <c r="BU260" s="295"/>
      <c r="BV260" s="295"/>
      <c r="BW260" s="295"/>
      <c r="BX260" s="296"/>
    </row>
    <row r="261" spans="1:76" ht="15.75" thickBot="1" x14ac:dyDescent="0.3">
      <c r="A261" s="297" t="s">
        <v>405</v>
      </c>
      <c r="B261" s="298">
        <v>19.16</v>
      </c>
      <c r="C261" s="299">
        <v>44.6</v>
      </c>
      <c r="D261" s="299">
        <v>31.04</v>
      </c>
      <c r="E261" s="299">
        <v>43.12</v>
      </c>
      <c r="F261" s="300">
        <v>25.37</v>
      </c>
      <c r="G261" s="299">
        <v>33</v>
      </c>
      <c r="H261" s="299">
        <v>23</v>
      </c>
      <c r="I261" s="299">
        <v>28</v>
      </c>
      <c r="J261" s="299">
        <v>33</v>
      </c>
      <c r="K261" s="299">
        <v>24</v>
      </c>
      <c r="L261" s="298">
        <v>95.58</v>
      </c>
      <c r="M261" s="299">
        <v>100.22</v>
      </c>
      <c r="N261" s="299">
        <v>78.19</v>
      </c>
      <c r="O261" s="299">
        <v>82.29</v>
      </c>
      <c r="P261" s="300">
        <v>64</v>
      </c>
      <c r="Q261" s="299">
        <v>44</v>
      </c>
      <c r="R261" s="299">
        <v>62</v>
      </c>
      <c r="S261" s="299">
        <v>54</v>
      </c>
      <c r="T261" s="299">
        <v>33</v>
      </c>
      <c r="U261" s="299">
        <v>26.4</v>
      </c>
      <c r="V261" s="298">
        <v>33.96</v>
      </c>
      <c r="W261" s="299">
        <v>55.31</v>
      </c>
      <c r="X261" s="299">
        <v>92.84</v>
      </c>
      <c r="Y261" s="299">
        <v>65.38</v>
      </c>
      <c r="Z261" s="300">
        <v>31.06</v>
      </c>
      <c r="AA261" s="299">
        <v>20</v>
      </c>
      <c r="AB261" s="299">
        <v>14</v>
      </c>
      <c r="AC261" s="299">
        <v>16</v>
      </c>
      <c r="AD261" s="299">
        <v>12</v>
      </c>
      <c r="AE261" s="299">
        <v>8</v>
      </c>
      <c r="AF261" s="298">
        <v>53</v>
      </c>
      <c r="AG261" s="299">
        <v>12.8</v>
      </c>
      <c r="AH261" s="299">
        <v>63</v>
      </c>
      <c r="AI261" s="299">
        <v>54.61</v>
      </c>
      <c r="AJ261" s="300">
        <v>37</v>
      </c>
      <c r="AK261" s="301"/>
      <c r="AL261" s="301"/>
      <c r="AM261" s="301"/>
      <c r="AN261" s="301"/>
      <c r="AO261" s="301"/>
      <c r="AP261" s="298">
        <v>972.16</v>
      </c>
      <c r="AQ261" s="299">
        <v>1365.44</v>
      </c>
      <c r="AR261" s="299">
        <v>1136.93</v>
      </c>
      <c r="AS261" s="299">
        <v>1631.64</v>
      </c>
      <c r="AT261" s="300">
        <v>1531.36</v>
      </c>
      <c r="AU261" s="299">
        <v>2050</v>
      </c>
      <c r="AV261" s="299">
        <v>1881</v>
      </c>
      <c r="AW261" s="299">
        <v>1860</v>
      </c>
      <c r="AX261" s="299">
        <v>1048</v>
      </c>
      <c r="AY261" s="299">
        <v>956</v>
      </c>
      <c r="AZ261" s="302"/>
      <c r="BA261" s="303"/>
      <c r="BB261" s="303"/>
      <c r="BC261" s="303"/>
      <c r="BD261" s="304"/>
      <c r="BE261" s="299">
        <v>1266</v>
      </c>
      <c r="BF261" s="299">
        <v>1111</v>
      </c>
      <c r="BG261" s="299">
        <v>802</v>
      </c>
      <c r="BH261" s="299">
        <v>842</v>
      </c>
      <c r="BI261" s="299">
        <v>661</v>
      </c>
      <c r="BJ261" s="302"/>
      <c r="BK261" s="303"/>
      <c r="BL261" s="303"/>
      <c r="BM261" s="303"/>
      <c r="BN261" s="304"/>
      <c r="BO261" s="301"/>
      <c r="BP261" s="301"/>
      <c r="BQ261" s="301"/>
      <c r="BR261" s="301"/>
      <c r="BS261" s="301"/>
      <c r="BT261" s="302"/>
      <c r="BU261" s="303"/>
      <c r="BV261" s="303"/>
      <c r="BW261" s="303"/>
      <c r="BX261" s="304"/>
    </row>
  </sheetData>
  <dataValidations count="2">
    <dataValidation type="whole" operator="greaterThan" allowBlank="1" showInputMessage="1" showErrorMessage="1" sqref="BG4:BI56 BK4:BM56 AL4:AN56 AP4:AR56 BC4:BD56 BO4:BQ56 AU4:AV56 AY4:AZ56 BR39:BX39" xr:uid="{00000000-0002-0000-0100-000000000000}">
      <formula1>0</formula1>
    </dataValidation>
    <dataValidation type="decimal" operator="greaterThan" allowBlank="1" showInputMessage="1" showErrorMessage="1" sqref="Y4:Z56 D4:F56 H4:J56 L4:N56 AC4:AJ56 Q4:R56 U4:V56" xr:uid="{00000000-0002-0000-0100-000001000000}">
      <formula1>0.1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28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7" sqref="H27"/>
    </sheetView>
  </sheetViews>
  <sheetFormatPr defaultRowHeight="15" x14ac:dyDescent="0.25"/>
  <cols>
    <col min="1" max="1" width="18.7109375" customWidth="1"/>
    <col min="42" max="42" width="9.5703125" customWidth="1"/>
    <col min="43" max="43" width="9.85546875" customWidth="1"/>
    <col min="44" max="44" width="9.42578125" customWidth="1"/>
    <col min="45" max="45" width="10" customWidth="1"/>
    <col min="46" max="46" width="10.140625" customWidth="1"/>
  </cols>
  <sheetData>
    <row r="1" spans="1:77" ht="16.5" customHeight="1" thickBot="1" x14ac:dyDescent="0.3">
      <c r="A1" s="326" t="s">
        <v>408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O1" s="414"/>
    </row>
    <row r="2" spans="1:77" ht="15.75" thickBot="1" x14ac:dyDescent="0.3">
      <c r="A2" s="328"/>
      <c r="B2" s="245" t="s">
        <v>0</v>
      </c>
      <c r="C2" s="245" t="s">
        <v>0</v>
      </c>
      <c r="D2" s="245" t="s">
        <v>0</v>
      </c>
      <c r="E2" s="245" t="s">
        <v>0</v>
      </c>
      <c r="F2" s="245" t="s">
        <v>0</v>
      </c>
      <c r="G2" s="246" t="s">
        <v>1</v>
      </c>
      <c r="H2" s="247" t="s">
        <v>1</v>
      </c>
      <c r="I2" s="247" t="s">
        <v>1</v>
      </c>
      <c r="J2" s="247" t="s">
        <v>1</v>
      </c>
      <c r="K2" s="255" t="s">
        <v>1</v>
      </c>
      <c r="L2" s="249" t="s">
        <v>2</v>
      </c>
      <c r="M2" s="249" t="s">
        <v>2</v>
      </c>
      <c r="N2" s="249" t="s">
        <v>2</v>
      </c>
      <c r="O2" s="249" t="s">
        <v>2</v>
      </c>
      <c r="P2" s="249" t="s">
        <v>2</v>
      </c>
      <c r="Q2" s="248" t="s">
        <v>142</v>
      </c>
      <c r="R2" s="249" t="s">
        <v>142</v>
      </c>
      <c r="S2" s="249" t="s">
        <v>142</v>
      </c>
      <c r="T2" s="249" t="s">
        <v>142</v>
      </c>
      <c r="U2" s="250" t="s">
        <v>142</v>
      </c>
      <c r="V2" s="256" t="s">
        <v>3</v>
      </c>
      <c r="W2" s="256" t="s">
        <v>3</v>
      </c>
      <c r="X2" s="256" t="s">
        <v>3</v>
      </c>
      <c r="Y2" s="256" t="s">
        <v>3</v>
      </c>
      <c r="Z2" s="256" t="s">
        <v>3</v>
      </c>
      <c r="AA2" s="248" t="s">
        <v>4</v>
      </c>
      <c r="AB2" s="249" t="s">
        <v>4</v>
      </c>
      <c r="AC2" s="249" t="s">
        <v>4</v>
      </c>
      <c r="AD2" s="249" t="s">
        <v>4</v>
      </c>
      <c r="AE2" s="249" t="s">
        <v>4</v>
      </c>
      <c r="AF2" s="257" t="s">
        <v>46</v>
      </c>
      <c r="AG2" s="258" t="s">
        <v>46</v>
      </c>
      <c r="AH2" s="258" t="s">
        <v>46</v>
      </c>
      <c r="AI2" s="258" t="s">
        <v>46</v>
      </c>
      <c r="AJ2" s="259" t="s">
        <v>46</v>
      </c>
      <c r="AK2" s="249" t="s">
        <v>5</v>
      </c>
      <c r="AL2" s="249" t="s">
        <v>5</v>
      </c>
      <c r="AM2" s="249" t="s">
        <v>5</v>
      </c>
      <c r="AN2" s="249" t="s">
        <v>5</v>
      </c>
      <c r="AO2" s="249" t="s">
        <v>5</v>
      </c>
      <c r="AP2" s="248" t="s">
        <v>13</v>
      </c>
      <c r="AQ2" s="249" t="s">
        <v>13</v>
      </c>
      <c r="AR2" s="249" t="s">
        <v>13</v>
      </c>
      <c r="AS2" s="249" t="s">
        <v>13</v>
      </c>
      <c r="AT2" s="250" t="s">
        <v>13</v>
      </c>
      <c r="AU2" s="249" t="s">
        <v>8</v>
      </c>
      <c r="AV2" s="249" t="s">
        <v>8</v>
      </c>
      <c r="AW2" s="249" t="s">
        <v>8</v>
      </c>
      <c r="AX2" s="249" t="s">
        <v>8</v>
      </c>
      <c r="AY2" s="249" t="s">
        <v>8</v>
      </c>
      <c r="AZ2" s="248" t="s">
        <v>9</v>
      </c>
      <c r="BA2" s="249" t="s">
        <v>9</v>
      </c>
      <c r="BB2" s="249" t="s">
        <v>9</v>
      </c>
      <c r="BC2" s="249" t="s">
        <v>9</v>
      </c>
      <c r="BD2" s="249" t="s">
        <v>9</v>
      </c>
      <c r="BE2" s="248" t="s">
        <v>6</v>
      </c>
      <c r="BF2" s="249" t="s">
        <v>6</v>
      </c>
      <c r="BG2" s="249" t="s">
        <v>6</v>
      </c>
      <c r="BH2" s="249" t="s">
        <v>6</v>
      </c>
      <c r="BI2" s="249" t="s">
        <v>6</v>
      </c>
      <c r="BJ2" s="248" t="s">
        <v>7</v>
      </c>
      <c r="BK2" s="249" t="s">
        <v>7</v>
      </c>
      <c r="BL2" s="249" t="s">
        <v>7</v>
      </c>
      <c r="BM2" s="249" t="s">
        <v>7</v>
      </c>
      <c r="BN2" s="250" t="s">
        <v>7</v>
      </c>
      <c r="BO2" s="249" t="s">
        <v>10</v>
      </c>
      <c r="BP2" s="249" t="s">
        <v>10</v>
      </c>
      <c r="BQ2" s="249" t="s">
        <v>10</v>
      </c>
      <c r="BR2" s="249" t="s">
        <v>10</v>
      </c>
      <c r="BS2" s="249" t="s">
        <v>10</v>
      </c>
      <c r="BT2" s="248" t="s">
        <v>11</v>
      </c>
      <c r="BU2" s="249" t="s">
        <v>11</v>
      </c>
      <c r="BV2" s="249" t="s">
        <v>11</v>
      </c>
      <c r="BW2" s="249" t="s">
        <v>11</v>
      </c>
      <c r="BX2" s="250" t="s">
        <v>11</v>
      </c>
    </row>
    <row r="3" spans="1:77" ht="15.75" thickBot="1" x14ac:dyDescent="0.3">
      <c r="A3" s="329" t="s">
        <v>143</v>
      </c>
      <c r="B3" s="307">
        <v>2019</v>
      </c>
      <c r="C3" s="307">
        <v>2020</v>
      </c>
      <c r="D3" s="307">
        <v>2021</v>
      </c>
      <c r="E3" s="307">
        <v>2022</v>
      </c>
      <c r="F3" s="307">
        <v>2023</v>
      </c>
      <c r="G3" s="306">
        <v>2019</v>
      </c>
      <c r="H3" s="307">
        <v>2020</v>
      </c>
      <c r="I3" s="307">
        <v>2021</v>
      </c>
      <c r="J3" s="307">
        <v>2022</v>
      </c>
      <c r="K3" s="308">
        <v>2023</v>
      </c>
      <c r="L3" s="307">
        <v>2019</v>
      </c>
      <c r="M3" s="307">
        <v>2020</v>
      </c>
      <c r="N3" s="307">
        <v>2021</v>
      </c>
      <c r="O3" s="307">
        <v>2022</v>
      </c>
      <c r="P3" s="307">
        <v>2023</v>
      </c>
      <c r="Q3" s="306">
        <v>2019</v>
      </c>
      <c r="R3" s="307">
        <v>2020</v>
      </c>
      <c r="S3" s="307">
        <v>2021</v>
      </c>
      <c r="T3" s="307">
        <v>2022</v>
      </c>
      <c r="U3" s="308">
        <v>2023</v>
      </c>
      <c r="V3" s="307">
        <v>2019</v>
      </c>
      <c r="W3" s="307">
        <v>2020</v>
      </c>
      <c r="X3" s="307">
        <v>2021</v>
      </c>
      <c r="Y3" s="307">
        <v>2022</v>
      </c>
      <c r="Z3" s="307">
        <v>2023</v>
      </c>
      <c r="AA3" s="306">
        <v>2019</v>
      </c>
      <c r="AB3" s="307">
        <v>2020</v>
      </c>
      <c r="AC3" s="307">
        <v>2021</v>
      </c>
      <c r="AD3" s="307">
        <v>2022</v>
      </c>
      <c r="AE3" s="307">
        <v>2023</v>
      </c>
      <c r="AF3" s="306">
        <v>2019</v>
      </c>
      <c r="AG3" s="307">
        <v>2020</v>
      </c>
      <c r="AH3" s="307">
        <v>2021</v>
      </c>
      <c r="AI3" s="307">
        <v>2022</v>
      </c>
      <c r="AJ3" s="308">
        <v>2023</v>
      </c>
      <c r="AK3" s="307">
        <v>2019</v>
      </c>
      <c r="AL3" s="307">
        <v>2020</v>
      </c>
      <c r="AM3" s="307">
        <v>2021</v>
      </c>
      <c r="AN3" s="307">
        <v>2022</v>
      </c>
      <c r="AO3" s="307">
        <v>2023</v>
      </c>
      <c r="AP3" s="306">
        <v>2019</v>
      </c>
      <c r="AQ3" s="307">
        <v>2020</v>
      </c>
      <c r="AR3" s="307">
        <v>2021</v>
      </c>
      <c r="AS3" s="307">
        <v>2022</v>
      </c>
      <c r="AT3" s="308">
        <v>2023</v>
      </c>
      <c r="AU3" s="307">
        <v>2019</v>
      </c>
      <c r="AV3" s="307">
        <v>2020</v>
      </c>
      <c r="AW3" s="307">
        <v>2021</v>
      </c>
      <c r="AX3" s="307">
        <v>2022</v>
      </c>
      <c r="AY3" s="307">
        <v>2023</v>
      </c>
      <c r="AZ3" s="306">
        <v>2019</v>
      </c>
      <c r="BA3" s="307">
        <v>2020</v>
      </c>
      <c r="BB3" s="307">
        <v>2021</v>
      </c>
      <c r="BC3" s="307">
        <v>2022</v>
      </c>
      <c r="BD3" s="308">
        <v>2023</v>
      </c>
      <c r="BE3" s="307">
        <v>2019</v>
      </c>
      <c r="BF3" s="307">
        <v>2020</v>
      </c>
      <c r="BG3" s="307">
        <v>2021</v>
      </c>
      <c r="BH3" s="307">
        <v>2022</v>
      </c>
      <c r="BI3" s="307">
        <v>2023</v>
      </c>
      <c r="BJ3" s="306">
        <v>2019</v>
      </c>
      <c r="BK3" s="307">
        <v>2020</v>
      </c>
      <c r="BL3" s="307">
        <v>2021</v>
      </c>
      <c r="BM3" s="307">
        <v>2022</v>
      </c>
      <c r="BN3" s="308">
        <v>2023</v>
      </c>
      <c r="BO3" s="307">
        <v>2019</v>
      </c>
      <c r="BP3" s="307">
        <v>2020</v>
      </c>
      <c r="BQ3" s="307">
        <v>2021</v>
      </c>
      <c r="BR3" s="307">
        <v>2022</v>
      </c>
      <c r="BS3" s="307">
        <v>2023</v>
      </c>
      <c r="BT3" s="306">
        <v>2019</v>
      </c>
      <c r="BU3" s="307">
        <v>2020</v>
      </c>
      <c r="BV3" s="307">
        <v>2021</v>
      </c>
      <c r="BW3" s="307">
        <v>2022</v>
      </c>
      <c r="BX3" s="308">
        <v>2023</v>
      </c>
    </row>
    <row r="4" spans="1:77" x14ac:dyDescent="0.25">
      <c r="A4" s="251" t="s">
        <v>144</v>
      </c>
      <c r="B4" s="309">
        <v>25.6</v>
      </c>
      <c r="C4" s="310">
        <v>25.6</v>
      </c>
      <c r="D4" s="310">
        <v>27.2</v>
      </c>
      <c r="E4" s="310">
        <v>27.2</v>
      </c>
      <c r="F4" s="418">
        <v>27.2</v>
      </c>
      <c r="G4" s="419">
        <v>16</v>
      </c>
      <c r="H4" s="418">
        <v>16</v>
      </c>
      <c r="I4" s="418">
        <v>19.2</v>
      </c>
      <c r="J4" s="418">
        <v>19.2</v>
      </c>
      <c r="K4" s="420">
        <v>19.2</v>
      </c>
      <c r="L4" s="418">
        <v>60.8</v>
      </c>
      <c r="M4" s="418">
        <v>60</v>
      </c>
      <c r="N4" s="418">
        <v>60</v>
      </c>
      <c r="O4" s="418">
        <v>60</v>
      </c>
      <c r="P4" s="418">
        <v>60.8</v>
      </c>
      <c r="Q4" s="419">
        <v>33.6</v>
      </c>
      <c r="R4" s="418">
        <v>32.799999999999997</v>
      </c>
      <c r="S4" s="418">
        <v>33.6</v>
      </c>
      <c r="T4" s="418">
        <v>32</v>
      </c>
      <c r="U4" s="420">
        <v>33.6</v>
      </c>
      <c r="V4" s="418">
        <v>33.6</v>
      </c>
      <c r="W4" s="418">
        <v>33.6</v>
      </c>
      <c r="X4" s="418">
        <v>40</v>
      </c>
      <c r="Y4" s="418">
        <v>40</v>
      </c>
      <c r="Z4" s="418">
        <v>40</v>
      </c>
      <c r="AA4" s="419">
        <v>16.8</v>
      </c>
      <c r="AB4" s="418">
        <v>16.8</v>
      </c>
      <c r="AC4" s="418">
        <v>15.2</v>
      </c>
      <c r="AD4" s="418">
        <v>15.2</v>
      </c>
      <c r="AE4" s="420">
        <v>15.2</v>
      </c>
      <c r="AF4" s="418">
        <v>20.8</v>
      </c>
      <c r="AG4" s="418">
        <v>20.8</v>
      </c>
      <c r="AH4" s="418">
        <v>20.8</v>
      </c>
      <c r="AI4" s="418">
        <v>20.8</v>
      </c>
      <c r="AJ4" s="418">
        <v>20.8</v>
      </c>
      <c r="AK4" s="419">
        <v>1185.5999999999999</v>
      </c>
      <c r="AL4" s="418">
        <v>1185.5999999999999</v>
      </c>
      <c r="AM4" s="418">
        <v>1185.5999999999999</v>
      </c>
      <c r="AN4" s="418">
        <v>1191.2</v>
      </c>
      <c r="AO4" s="420">
        <v>1191.2</v>
      </c>
      <c r="AP4" s="418">
        <v>1048.8</v>
      </c>
      <c r="AQ4" s="418">
        <v>1048</v>
      </c>
      <c r="AR4" s="418">
        <v>1048.8</v>
      </c>
      <c r="AS4" s="418">
        <v>1141.5999999999999</v>
      </c>
      <c r="AT4" s="418">
        <v>1141.5999999999999</v>
      </c>
      <c r="AU4" s="419">
        <v>1293.5999999999999</v>
      </c>
      <c r="AV4" s="418">
        <v>1293.5999999999999</v>
      </c>
      <c r="AW4" s="418">
        <v>1293.5999999999999</v>
      </c>
      <c r="AX4" s="418">
        <v>1333.6</v>
      </c>
      <c r="AY4" s="420">
        <v>1333.6</v>
      </c>
      <c r="AZ4" s="418">
        <v>652</v>
      </c>
      <c r="BA4" s="418">
        <v>788.8</v>
      </c>
      <c r="BB4" s="418">
        <v>788.8</v>
      </c>
      <c r="BC4" s="418">
        <v>800</v>
      </c>
      <c r="BD4" s="418">
        <v>800</v>
      </c>
      <c r="BE4" s="419">
        <v>586.4</v>
      </c>
      <c r="BF4" s="418">
        <v>704</v>
      </c>
      <c r="BG4" s="418">
        <v>704</v>
      </c>
      <c r="BH4" s="418">
        <v>704</v>
      </c>
      <c r="BI4" s="420">
        <v>798.4</v>
      </c>
      <c r="BJ4" s="418">
        <v>519.20000000000005</v>
      </c>
      <c r="BK4" s="418">
        <v>519.20000000000005</v>
      </c>
      <c r="BL4" s="418">
        <v>519.20000000000005</v>
      </c>
      <c r="BM4" s="418">
        <v>544</v>
      </c>
      <c r="BN4" s="418">
        <v>544</v>
      </c>
      <c r="BO4" s="419">
        <v>931.2</v>
      </c>
      <c r="BP4" s="418">
        <v>931.2</v>
      </c>
      <c r="BQ4" s="418">
        <v>931.2</v>
      </c>
      <c r="BR4" s="418">
        <v>853.6</v>
      </c>
      <c r="BS4" s="420">
        <v>853.6</v>
      </c>
      <c r="BT4" s="418">
        <v>836</v>
      </c>
      <c r="BU4" s="418">
        <v>828</v>
      </c>
      <c r="BV4" s="418">
        <v>828</v>
      </c>
      <c r="BW4" s="418">
        <v>828</v>
      </c>
      <c r="BX4" s="420">
        <v>853.6</v>
      </c>
      <c r="BY4" s="353"/>
    </row>
    <row r="5" spans="1:77" x14ac:dyDescent="0.25">
      <c r="A5" s="252" t="s">
        <v>145</v>
      </c>
      <c r="B5" s="311">
        <v>44</v>
      </c>
      <c r="C5" s="312">
        <v>44</v>
      </c>
      <c r="D5" s="312">
        <v>46.4</v>
      </c>
      <c r="E5" s="312">
        <v>46.4</v>
      </c>
      <c r="F5" s="421">
        <v>46.4</v>
      </c>
      <c r="G5" s="422">
        <v>28</v>
      </c>
      <c r="H5" s="421">
        <v>28</v>
      </c>
      <c r="I5" s="421">
        <v>29.6</v>
      </c>
      <c r="J5" s="421">
        <v>29.6</v>
      </c>
      <c r="K5" s="423">
        <v>29.6</v>
      </c>
      <c r="L5" s="421">
        <v>102.4</v>
      </c>
      <c r="M5" s="421">
        <v>115.2</v>
      </c>
      <c r="N5" s="421">
        <v>115.2</v>
      </c>
      <c r="O5" s="421">
        <v>115.2</v>
      </c>
      <c r="P5" s="421">
        <v>118.4</v>
      </c>
      <c r="Q5" s="422">
        <v>51.2</v>
      </c>
      <c r="R5" s="421">
        <v>54.4</v>
      </c>
      <c r="S5" s="421">
        <v>55.2</v>
      </c>
      <c r="T5" s="421">
        <v>54.4</v>
      </c>
      <c r="U5" s="423">
        <v>52.8</v>
      </c>
      <c r="V5" s="421">
        <v>52.8</v>
      </c>
      <c r="W5" s="421">
        <v>52.8</v>
      </c>
      <c r="X5" s="421">
        <v>57.6</v>
      </c>
      <c r="Y5" s="421">
        <v>56.8</v>
      </c>
      <c r="Z5" s="421">
        <v>58.4</v>
      </c>
      <c r="AA5" s="422">
        <v>9.6</v>
      </c>
      <c r="AB5" s="421">
        <v>15.2</v>
      </c>
      <c r="AC5" s="421">
        <v>15.2</v>
      </c>
      <c r="AD5" s="421">
        <v>9.6</v>
      </c>
      <c r="AE5" s="423">
        <v>9.6</v>
      </c>
      <c r="AF5" s="424" t="s">
        <v>419</v>
      </c>
      <c r="AG5" s="424" t="s">
        <v>419</v>
      </c>
      <c r="AH5" s="424" t="s">
        <v>419</v>
      </c>
      <c r="AI5" s="424" t="s">
        <v>419</v>
      </c>
      <c r="AJ5" s="424" t="s">
        <v>419</v>
      </c>
      <c r="AK5" s="422">
        <v>1167.2</v>
      </c>
      <c r="AL5" s="421">
        <v>1167.2</v>
      </c>
      <c r="AM5" s="421">
        <v>1167.2</v>
      </c>
      <c r="AN5" s="421">
        <v>1077.5999999999999</v>
      </c>
      <c r="AO5" s="423">
        <v>1077.5999999999999</v>
      </c>
      <c r="AP5" s="421">
        <v>1362.4</v>
      </c>
      <c r="AQ5" s="421">
        <v>1352.8</v>
      </c>
      <c r="AR5" s="421">
        <v>1395.2</v>
      </c>
      <c r="AS5" s="421">
        <v>1404</v>
      </c>
      <c r="AT5" s="421">
        <v>1385.6</v>
      </c>
      <c r="AU5" s="422">
        <v>2002.4</v>
      </c>
      <c r="AV5" s="421">
        <v>1796</v>
      </c>
      <c r="AW5" s="421">
        <v>1796</v>
      </c>
      <c r="AX5" s="421">
        <v>2106.4</v>
      </c>
      <c r="AY5" s="423">
        <v>2031.2</v>
      </c>
      <c r="AZ5" s="314" t="s">
        <v>419</v>
      </c>
      <c r="BA5" s="314" t="s">
        <v>419</v>
      </c>
      <c r="BB5" s="314" t="s">
        <v>419</v>
      </c>
      <c r="BC5" s="314" t="s">
        <v>419</v>
      </c>
      <c r="BD5" s="314" t="s">
        <v>419</v>
      </c>
      <c r="BE5" s="422" t="s">
        <v>419</v>
      </c>
      <c r="BF5" s="421" t="s">
        <v>419</v>
      </c>
      <c r="BG5" s="421" t="s">
        <v>419</v>
      </c>
      <c r="BH5" s="421" t="s">
        <v>419</v>
      </c>
      <c r="BI5" s="423" t="s">
        <v>419</v>
      </c>
      <c r="BJ5" s="314" t="s">
        <v>419</v>
      </c>
      <c r="BK5" s="314" t="s">
        <v>419</v>
      </c>
      <c r="BL5" s="314" t="s">
        <v>419</v>
      </c>
      <c r="BM5" s="314" t="s">
        <v>419</v>
      </c>
      <c r="BN5" s="314" t="s">
        <v>419</v>
      </c>
      <c r="BO5" s="422" t="s">
        <v>419</v>
      </c>
      <c r="BP5" s="421" t="s">
        <v>419</v>
      </c>
      <c r="BQ5" s="421" t="s">
        <v>419</v>
      </c>
      <c r="BR5" s="421" t="s">
        <v>419</v>
      </c>
      <c r="BS5" s="423" t="s">
        <v>419</v>
      </c>
      <c r="BT5" s="421" t="s">
        <v>419</v>
      </c>
      <c r="BU5" s="421" t="s">
        <v>419</v>
      </c>
      <c r="BV5" s="421" t="s">
        <v>419</v>
      </c>
      <c r="BW5" s="421" t="s">
        <v>419</v>
      </c>
      <c r="BX5" s="423" t="s">
        <v>419</v>
      </c>
      <c r="BY5" s="353"/>
    </row>
    <row r="6" spans="1:77" x14ac:dyDescent="0.25">
      <c r="A6" s="252" t="s">
        <v>146</v>
      </c>
      <c r="B6" s="311">
        <v>39.200000000000003</v>
      </c>
      <c r="C6" s="312">
        <v>39.200000000000003</v>
      </c>
      <c r="D6" s="312">
        <v>43.2</v>
      </c>
      <c r="E6" s="312">
        <v>43.2</v>
      </c>
      <c r="F6" s="421">
        <v>43.2</v>
      </c>
      <c r="G6" s="422">
        <v>24.8</v>
      </c>
      <c r="H6" s="421">
        <v>24.8</v>
      </c>
      <c r="I6" s="421">
        <v>25.6</v>
      </c>
      <c r="J6" s="421">
        <v>25.6</v>
      </c>
      <c r="K6" s="423">
        <v>25.6</v>
      </c>
      <c r="L6" s="421">
        <v>85.6</v>
      </c>
      <c r="M6" s="421">
        <v>98.4</v>
      </c>
      <c r="N6" s="421">
        <v>98.4</v>
      </c>
      <c r="O6" s="421">
        <v>98.4</v>
      </c>
      <c r="P6" s="421">
        <v>96</v>
      </c>
      <c r="Q6" s="422">
        <v>51.2</v>
      </c>
      <c r="R6" s="421">
        <v>56</v>
      </c>
      <c r="S6" s="421">
        <v>56</v>
      </c>
      <c r="T6" s="421">
        <v>56</v>
      </c>
      <c r="U6" s="423">
        <v>57.6</v>
      </c>
      <c r="V6" s="421">
        <v>47.2</v>
      </c>
      <c r="W6" s="421">
        <v>47.2</v>
      </c>
      <c r="X6" s="421">
        <v>56.8</v>
      </c>
      <c r="Y6" s="421">
        <v>56.8</v>
      </c>
      <c r="Z6" s="421">
        <v>56.8</v>
      </c>
      <c r="AA6" s="422">
        <v>16.8</v>
      </c>
      <c r="AB6" s="421">
        <v>16.8</v>
      </c>
      <c r="AC6" s="421">
        <v>16.8</v>
      </c>
      <c r="AD6" s="421">
        <v>16.8</v>
      </c>
      <c r="AE6" s="423">
        <v>16.8</v>
      </c>
      <c r="AF6" s="421">
        <v>20.8</v>
      </c>
      <c r="AG6" s="421">
        <v>20.8</v>
      </c>
      <c r="AH6" s="421">
        <v>20.8</v>
      </c>
      <c r="AI6" s="421">
        <v>20.8</v>
      </c>
      <c r="AJ6" s="421">
        <v>20.8</v>
      </c>
      <c r="AK6" s="422">
        <v>1292.8</v>
      </c>
      <c r="AL6" s="421">
        <v>1306.4000000000001</v>
      </c>
      <c r="AM6" s="421">
        <v>1312</v>
      </c>
      <c r="AN6" s="421">
        <v>1419.2</v>
      </c>
      <c r="AO6" s="423">
        <v>1428.8</v>
      </c>
      <c r="AP6" s="421">
        <v>964.8</v>
      </c>
      <c r="AQ6" s="421">
        <v>968</v>
      </c>
      <c r="AR6" s="421">
        <v>972</v>
      </c>
      <c r="AS6" s="421">
        <v>1216.8</v>
      </c>
      <c r="AT6" s="421">
        <v>1180</v>
      </c>
      <c r="AU6" s="422">
        <v>1752</v>
      </c>
      <c r="AV6" s="421">
        <v>1752</v>
      </c>
      <c r="AW6" s="421">
        <v>1752</v>
      </c>
      <c r="AX6" s="421">
        <v>1814.4</v>
      </c>
      <c r="AY6" s="423">
        <v>1814.4</v>
      </c>
      <c r="AZ6" s="421">
        <v>1030.4000000000001</v>
      </c>
      <c r="BA6" s="421">
        <v>1030.4000000000001</v>
      </c>
      <c r="BB6" s="421">
        <v>1030.4000000000001</v>
      </c>
      <c r="BC6" s="421">
        <v>1030.4000000000001</v>
      </c>
      <c r="BD6" s="421">
        <v>1030.4000000000001</v>
      </c>
      <c r="BE6" s="422">
        <v>440</v>
      </c>
      <c r="BF6" s="421">
        <v>440</v>
      </c>
      <c r="BG6" s="421">
        <v>440</v>
      </c>
      <c r="BH6" s="421">
        <v>440</v>
      </c>
      <c r="BI6" s="423">
        <v>440</v>
      </c>
      <c r="BJ6" s="421">
        <v>615.20000000000005</v>
      </c>
      <c r="BK6" s="421">
        <v>615.20000000000005</v>
      </c>
      <c r="BL6" s="421">
        <v>615.20000000000005</v>
      </c>
      <c r="BM6" s="421">
        <v>615.20000000000005</v>
      </c>
      <c r="BN6" s="421">
        <v>615.20000000000005</v>
      </c>
      <c r="BO6" s="422" t="s">
        <v>419</v>
      </c>
      <c r="BP6" s="421" t="s">
        <v>419</v>
      </c>
      <c r="BQ6" s="421" t="s">
        <v>419</v>
      </c>
      <c r="BR6" s="421" t="s">
        <v>419</v>
      </c>
      <c r="BS6" s="423" t="s">
        <v>419</v>
      </c>
      <c r="BT6" s="421" t="s">
        <v>419</v>
      </c>
      <c r="BU6" s="421" t="s">
        <v>419</v>
      </c>
      <c r="BV6" s="421" t="s">
        <v>419</v>
      </c>
      <c r="BW6" s="421" t="s">
        <v>419</v>
      </c>
      <c r="BX6" s="423" t="s">
        <v>419</v>
      </c>
      <c r="BY6" s="353"/>
    </row>
    <row r="7" spans="1:77" x14ac:dyDescent="0.25">
      <c r="A7" s="252" t="s">
        <v>147</v>
      </c>
      <c r="B7" s="311">
        <v>25.6</v>
      </c>
      <c r="C7" s="312">
        <v>25.6</v>
      </c>
      <c r="D7" s="312">
        <v>28.8</v>
      </c>
      <c r="E7" s="312">
        <v>28.8</v>
      </c>
      <c r="F7" s="421">
        <v>28.8</v>
      </c>
      <c r="G7" s="315" t="s">
        <v>419</v>
      </c>
      <c r="H7" s="314" t="s">
        <v>419</v>
      </c>
      <c r="I7" s="314" t="s">
        <v>419</v>
      </c>
      <c r="J7" s="314" t="s">
        <v>419</v>
      </c>
      <c r="K7" s="425" t="s">
        <v>419</v>
      </c>
      <c r="L7" s="421">
        <v>40.799999999999997</v>
      </c>
      <c r="M7" s="421">
        <v>40.799999999999997</v>
      </c>
      <c r="N7" s="421">
        <v>60</v>
      </c>
      <c r="O7" s="421">
        <v>60</v>
      </c>
      <c r="P7" s="421">
        <v>54.4</v>
      </c>
      <c r="Q7" s="422">
        <v>28</v>
      </c>
      <c r="R7" s="421">
        <v>33.6</v>
      </c>
      <c r="S7" s="421">
        <v>33.6</v>
      </c>
      <c r="T7" s="421">
        <v>32.799999999999997</v>
      </c>
      <c r="U7" s="423">
        <v>38.4</v>
      </c>
      <c r="V7" s="421">
        <v>33.6</v>
      </c>
      <c r="W7" s="421">
        <v>33.6</v>
      </c>
      <c r="X7" s="421">
        <v>40</v>
      </c>
      <c r="Y7" s="421">
        <v>38.4</v>
      </c>
      <c r="Z7" s="421">
        <v>40.799999999999997</v>
      </c>
      <c r="AA7" s="422">
        <v>12</v>
      </c>
      <c r="AB7" s="421">
        <v>9.6</v>
      </c>
      <c r="AC7" s="421">
        <v>12</v>
      </c>
      <c r="AD7" s="421">
        <v>12</v>
      </c>
      <c r="AE7" s="423">
        <v>12</v>
      </c>
      <c r="AF7" s="424" t="s">
        <v>419</v>
      </c>
      <c r="AG7" s="424" t="s">
        <v>419</v>
      </c>
      <c r="AH7" s="424" t="s">
        <v>419</v>
      </c>
      <c r="AI7" s="424" t="s">
        <v>419</v>
      </c>
      <c r="AJ7" s="424" t="s">
        <v>419</v>
      </c>
      <c r="AK7" s="422">
        <v>954.4</v>
      </c>
      <c r="AL7" s="421">
        <v>954.4</v>
      </c>
      <c r="AM7" s="421">
        <v>954.4</v>
      </c>
      <c r="AN7" s="421">
        <v>1145.5999999999999</v>
      </c>
      <c r="AO7" s="423">
        <v>1145.5999999999999</v>
      </c>
      <c r="AP7" s="421">
        <v>1074.4000000000001</v>
      </c>
      <c r="AQ7" s="421">
        <v>1074.4000000000001</v>
      </c>
      <c r="AR7" s="421">
        <v>1066.4000000000001</v>
      </c>
      <c r="AS7" s="421">
        <v>1183.2</v>
      </c>
      <c r="AT7" s="421">
        <v>1183.2</v>
      </c>
      <c r="AU7" s="422">
        <v>1498.4</v>
      </c>
      <c r="AV7" s="421">
        <v>1498.4</v>
      </c>
      <c r="AW7" s="421">
        <v>1498.4</v>
      </c>
      <c r="AX7" s="421">
        <v>1698.4</v>
      </c>
      <c r="AY7" s="423">
        <v>1698.4</v>
      </c>
      <c r="AZ7" s="314">
        <v>611.20000000000005</v>
      </c>
      <c r="BA7" s="314">
        <v>611.20000000000005</v>
      </c>
      <c r="BB7" s="314">
        <v>611.20000000000005</v>
      </c>
      <c r="BC7" s="314">
        <v>611.20000000000005</v>
      </c>
      <c r="BD7" s="314">
        <v>611.20000000000005</v>
      </c>
      <c r="BE7" s="422">
        <v>686.4</v>
      </c>
      <c r="BF7" s="421">
        <v>686.4</v>
      </c>
      <c r="BG7" s="421">
        <v>686.4</v>
      </c>
      <c r="BH7" s="421">
        <v>686.4</v>
      </c>
      <c r="BI7" s="423">
        <v>686.4</v>
      </c>
      <c r="BJ7" s="421">
        <v>438.4</v>
      </c>
      <c r="BK7" s="421">
        <v>438.4</v>
      </c>
      <c r="BL7" s="421">
        <v>438.4</v>
      </c>
      <c r="BM7" s="421">
        <v>438.4</v>
      </c>
      <c r="BN7" s="421">
        <v>438.4</v>
      </c>
      <c r="BO7" s="315" t="s">
        <v>419</v>
      </c>
      <c r="BP7" s="314" t="s">
        <v>419</v>
      </c>
      <c r="BQ7" s="314" t="s">
        <v>419</v>
      </c>
      <c r="BR7" s="314" t="s">
        <v>419</v>
      </c>
      <c r="BS7" s="425" t="s">
        <v>419</v>
      </c>
      <c r="BT7" s="421">
        <v>682.4</v>
      </c>
      <c r="BU7" s="421">
        <v>682.4</v>
      </c>
      <c r="BV7" s="421">
        <v>682.4</v>
      </c>
      <c r="BW7" s="421">
        <v>682.4</v>
      </c>
      <c r="BX7" s="423">
        <v>682.4</v>
      </c>
      <c r="BY7" s="353"/>
    </row>
    <row r="8" spans="1:77" x14ac:dyDescent="0.25">
      <c r="A8" s="252" t="s">
        <v>148</v>
      </c>
      <c r="B8" s="311">
        <v>37.6</v>
      </c>
      <c r="C8" s="312">
        <v>37.6</v>
      </c>
      <c r="D8" s="312">
        <v>40.799999999999997</v>
      </c>
      <c r="E8" s="312">
        <v>40.799999999999997</v>
      </c>
      <c r="F8" s="421">
        <v>40.799999999999997</v>
      </c>
      <c r="G8" s="422">
        <v>26.4</v>
      </c>
      <c r="H8" s="421">
        <v>26.4</v>
      </c>
      <c r="I8" s="421">
        <v>27.2</v>
      </c>
      <c r="J8" s="421">
        <v>27.2</v>
      </c>
      <c r="K8" s="423">
        <v>27.2</v>
      </c>
      <c r="L8" s="421">
        <v>75.2</v>
      </c>
      <c r="M8" s="421">
        <v>82.4</v>
      </c>
      <c r="N8" s="421">
        <v>82.4</v>
      </c>
      <c r="O8" s="421">
        <v>82.4</v>
      </c>
      <c r="P8" s="421">
        <v>84.8</v>
      </c>
      <c r="Q8" s="422">
        <v>50.4</v>
      </c>
      <c r="R8" s="421">
        <v>55.2</v>
      </c>
      <c r="S8" s="421">
        <v>55.2</v>
      </c>
      <c r="T8" s="421">
        <v>55.2</v>
      </c>
      <c r="U8" s="423">
        <v>59.2</v>
      </c>
      <c r="V8" s="421">
        <v>56</v>
      </c>
      <c r="W8" s="421">
        <v>56</v>
      </c>
      <c r="X8" s="421">
        <v>67.2</v>
      </c>
      <c r="Y8" s="421">
        <v>67.2</v>
      </c>
      <c r="Z8" s="421">
        <v>67.2</v>
      </c>
      <c r="AA8" s="422">
        <v>17.600000000000001</v>
      </c>
      <c r="AB8" s="421">
        <v>17.600000000000001</v>
      </c>
      <c r="AC8" s="421">
        <v>16.8</v>
      </c>
      <c r="AD8" s="421">
        <v>16.8</v>
      </c>
      <c r="AE8" s="423">
        <v>16</v>
      </c>
      <c r="AF8" s="421">
        <v>20.8</v>
      </c>
      <c r="AG8" s="421">
        <v>20.8</v>
      </c>
      <c r="AH8" s="421">
        <v>20.8</v>
      </c>
      <c r="AI8" s="421">
        <v>20.8</v>
      </c>
      <c r="AJ8" s="421">
        <v>20.8</v>
      </c>
      <c r="AK8" s="422">
        <v>1332.8</v>
      </c>
      <c r="AL8" s="421">
        <v>1332.8</v>
      </c>
      <c r="AM8" s="421">
        <v>1332.8</v>
      </c>
      <c r="AN8" s="421">
        <v>1400.8</v>
      </c>
      <c r="AO8" s="423">
        <v>1400.8</v>
      </c>
      <c r="AP8" s="421">
        <v>1236.8</v>
      </c>
      <c r="AQ8" s="421">
        <v>1123.2</v>
      </c>
      <c r="AR8" s="421">
        <v>1104</v>
      </c>
      <c r="AS8" s="421">
        <v>1095.2</v>
      </c>
      <c r="AT8" s="421">
        <v>1052.8</v>
      </c>
      <c r="AU8" s="422">
        <v>1727.2</v>
      </c>
      <c r="AV8" s="421">
        <v>1727.2</v>
      </c>
      <c r="AW8" s="421">
        <v>1727.2</v>
      </c>
      <c r="AX8" s="421">
        <v>1776.8</v>
      </c>
      <c r="AY8" s="423">
        <v>1776.8</v>
      </c>
      <c r="AZ8" s="421">
        <v>1000</v>
      </c>
      <c r="BA8" s="421">
        <v>1000</v>
      </c>
      <c r="BB8" s="421">
        <v>1000</v>
      </c>
      <c r="BC8" s="421">
        <v>1000</v>
      </c>
      <c r="BD8" s="421">
        <v>1000</v>
      </c>
      <c r="BE8" s="422" t="s">
        <v>419</v>
      </c>
      <c r="BF8" s="421" t="s">
        <v>419</v>
      </c>
      <c r="BG8" s="421" t="s">
        <v>419</v>
      </c>
      <c r="BH8" s="421" t="s">
        <v>419</v>
      </c>
      <c r="BI8" s="423" t="s">
        <v>419</v>
      </c>
      <c r="BJ8" s="421">
        <v>732</v>
      </c>
      <c r="BK8" s="421">
        <v>732</v>
      </c>
      <c r="BL8" s="421">
        <v>732</v>
      </c>
      <c r="BM8" s="421">
        <v>732</v>
      </c>
      <c r="BN8" s="421">
        <v>732</v>
      </c>
      <c r="BO8" s="422">
        <v>1243.2</v>
      </c>
      <c r="BP8" s="421">
        <v>1243.2</v>
      </c>
      <c r="BQ8" s="421">
        <v>1243.2</v>
      </c>
      <c r="BR8" s="421">
        <v>1136.8</v>
      </c>
      <c r="BS8" s="423">
        <v>1136.8</v>
      </c>
      <c r="BT8" s="314" t="s">
        <v>419</v>
      </c>
      <c r="BU8" s="314" t="s">
        <v>419</v>
      </c>
      <c r="BV8" s="314" t="s">
        <v>419</v>
      </c>
      <c r="BW8" s="314" t="s">
        <v>419</v>
      </c>
      <c r="BX8" s="425" t="s">
        <v>419</v>
      </c>
      <c r="BY8" s="353"/>
    </row>
    <row r="9" spans="1:77" x14ac:dyDescent="0.25">
      <c r="A9" s="252" t="s">
        <v>149</v>
      </c>
      <c r="B9" s="311">
        <v>25.6</v>
      </c>
      <c r="C9" s="312">
        <v>25.6</v>
      </c>
      <c r="D9" s="312">
        <v>28</v>
      </c>
      <c r="E9" s="312">
        <v>28</v>
      </c>
      <c r="F9" s="421">
        <v>28</v>
      </c>
      <c r="G9" s="422">
        <v>15.2</v>
      </c>
      <c r="H9" s="421">
        <v>15.2</v>
      </c>
      <c r="I9" s="421">
        <v>15.2</v>
      </c>
      <c r="J9" s="421">
        <v>15.2</v>
      </c>
      <c r="K9" s="423">
        <v>15.2</v>
      </c>
      <c r="L9" s="421">
        <v>56.8</v>
      </c>
      <c r="M9" s="421">
        <v>55.2</v>
      </c>
      <c r="N9" s="421">
        <v>56</v>
      </c>
      <c r="O9" s="421">
        <v>56</v>
      </c>
      <c r="P9" s="421">
        <v>52.8</v>
      </c>
      <c r="Q9" s="422">
        <v>34.4</v>
      </c>
      <c r="R9" s="421">
        <v>33.6</v>
      </c>
      <c r="S9" s="421">
        <v>33.6</v>
      </c>
      <c r="T9" s="421">
        <v>33.6</v>
      </c>
      <c r="U9" s="423">
        <v>33.6</v>
      </c>
      <c r="V9" s="421">
        <v>24.8</v>
      </c>
      <c r="W9" s="421">
        <v>24.8</v>
      </c>
      <c r="X9" s="421">
        <v>29.6</v>
      </c>
      <c r="Y9" s="421">
        <v>29.6</v>
      </c>
      <c r="Z9" s="421">
        <v>29.6</v>
      </c>
      <c r="AA9" s="422">
        <v>17.600000000000001</v>
      </c>
      <c r="AB9" s="421">
        <v>17.600000000000001</v>
      </c>
      <c r="AC9" s="421">
        <v>16.8</v>
      </c>
      <c r="AD9" s="421">
        <v>16.8</v>
      </c>
      <c r="AE9" s="423">
        <v>16.8</v>
      </c>
      <c r="AF9" s="421">
        <v>20.8</v>
      </c>
      <c r="AG9" s="421">
        <v>20.8</v>
      </c>
      <c r="AH9" s="421">
        <v>20.8</v>
      </c>
      <c r="AI9" s="421">
        <v>20.8</v>
      </c>
      <c r="AJ9" s="421">
        <v>20.8</v>
      </c>
      <c r="AK9" s="422">
        <v>984</v>
      </c>
      <c r="AL9" s="421">
        <v>984</v>
      </c>
      <c r="AM9" s="421">
        <v>984</v>
      </c>
      <c r="AN9" s="421">
        <v>1125.5999999999999</v>
      </c>
      <c r="AO9" s="423">
        <v>1125.5999999999999</v>
      </c>
      <c r="AP9" s="421">
        <v>948</v>
      </c>
      <c r="AQ9" s="421">
        <v>957.6</v>
      </c>
      <c r="AR9" s="421">
        <v>946.4</v>
      </c>
      <c r="AS9" s="421">
        <v>1125.5999999999999</v>
      </c>
      <c r="AT9" s="421">
        <v>1148.8</v>
      </c>
      <c r="AU9" s="422">
        <v>1343.2</v>
      </c>
      <c r="AV9" s="421">
        <v>1343.2</v>
      </c>
      <c r="AW9" s="421">
        <v>1343.2</v>
      </c>
      <c r="AX9" s="421">
        <v>1302.4000000000001</v>
      </c>
      <c r="AY9" s="423">
        <v>1302.4000000000001</v>
      </c>
      <c r="AZ9" s="421">
        <v>1104.8</v>
      </c>
      <c r="BA9" s="421">
        <v>1104.8</v>
      </c>
      <c r="BB9" s="421">
        <v>1104.8</v>
      </c>
      <c r="BC9" s="421">
        <v>884</v>
      </c>
      <c r="BD9" s="421">
        <v>884</v>
      </c>
      <c r="BE9" s="422">
        <v>785.6</v>
      </c>
      <c r="BF9" s="421">
        <v>758.4</v>
      </c>
      <c r="BG9" s="421">
        <v>758.4</v>
      </c>
      <c r="BH9" s="421">
        <v>597.6</v>
      </c>
      <c r="BI9" s="423">
        <v>630.4</v>
      </c>
      <c r="BJ9" s="421">
        <v>615.20000000000005</v>
      </c>
      <c r="BK9" s="421">
        <v>615.20000000000005</v>
      </c>
      <c r="BL9" s="421">
        <v>615.20000000000005</v>
      </c>
      <c r="BM9" s="421">
        <v>615.20000000000005</v>
      </c>
      <c r="BN9" s="421">
        <v>615.20000000000005</v>
      </c>
      <c r="BO9" s="422">
        <v>967.2</v>
      </c>
      <c r="BP9" s="421">
        <v>967.2</v>
      </c>
      <c r="BQ9" s="421">
        <v>967.2</v>
      </c>
      <c r="BR9" s="421">
        <v>967.2</v>
      </c>
      <c r="BS9" s="423">
        <v>833.6</v>
      </c>
      <c r="BT9" s="421">
        <v>860</v>
      </c>
      <c r="BU9" s="421">
        <v>860</v>
      </c>
      <c r="BV9" s="421">
        <v>860</v>
      </c>
      <c r="BW9" s="421">
        <v>860</v>
      </c>
      <c r="BX9" s="423">
        <v>833.6</v>
      </c>
      <c r="BY9" s="353"/>
    </row>
    <row r="10" spans="1:77" x14ac:dyDescent="0.25">
      <c r="A10" s="252" t="s">
        <v>150</v>
      </c>
      <c r="B10" s="311">
        <v>31.2</v>
      </c>
      <c r="C10" s="312">
        <v>30.4</v>
      </c>
      <c r="D10" s="312">
        <v>33.6</v>
      </c>
      <c r="E10" s="312">
        <v>33.6</v>
      </c>
      <c r="F10" s="421">
        <v>33.6</v>
      </c>
      <c r="G10" s="422">
        <v>25.6</v>
      </c>
      <c r="H10" s="421">
        <v>25.6</v>
      </c>
      <c r="I10" s="421">
        <v>20.8</v>
      </c>
      <c r="J10" s="421">
        <v>20.8</v>
      </c>
      <c r="K10" s="423">
        <v>20.8</v>
      </c>
      <c r="L10" s="421">
        <v>47.2</v>
      </c>
      <c r="M10" s="421">
        <v>47.2</v>
      </c>
      <c r="N10" s="421">
        <v>47.2</v>
      </c>
      <c r="O10" s="421">
        <v>47.2</v>
      </c>
      <c r="P10" s="421">
        <v>47.2</v>
      </c>
      <c r="Q10" s="422">
        <v>45.6</v>
      </c>
      <c r="R10" s="421">
        <v>46.4</v>
      </c>
      <c r="S10" s="421">
        <v>45.6</v>
      </c>
      <c r="T10" s="421">
        <v>47.2</v>
      </c>
      <c r="U10" s="423">
        <v>48.8</v>
      </c>
      <c r="V10" s="421">
        <v>55.2</v>
      </c>
      <c r="W10" s="421">
        <v>55.2</v>
      </c>
      <c r="X10" s="421">
        <v>66.400000000000006</v>
      </c>
      <c r="Y10" s="421">
        <v>66.400000000000006</v>
      </c>
      <c r="Z10" s="421">
        <v>66.400000000000006</v>
      </c>
      <c r="AA10" s="422">
        <v>17.600000000000001</v>
      </c>
      <c r="AB10" s="421">
        <v>17.600000000000001</v>
      </c>
      <c r="AC10" s="421">
        <v>17.600000000000001</v>
      </c>
      <c r="AD10" s="421">
        <v>17.600000000000001</v>
      </c>
      <c r="AE10" s="423">
        <v>17.600000000000001</v>
      </c>
      <c r="AF10" s="421">
        <v>20.8</v>
      </c>
      <c r="AG10" s="421">
        <v>20.8</v>
      </c>
      <c r="AH10" s="421">
        <v>20.8</v>
      </c>
      <c r="AI10" s="421">
        <v>20.8</v>
      </c>
      <c r="AJ10" s="421">
        <v>20.8</v>
      </c>
      <c r="AK10" s="422">
        <v>1347.2</v>
      </c>
      <c r="AL10" s="421">
        <v>1345.6</v>
      </c>
      <c r="AM10" s="421">
        <v>1346.4</v>
      </c>
      <c r="AN10" s="421">
        <v>1391.2</v>
      </c>
      <c r="AO10" s="423">
        <v>1387.2</v>
      </c>
      <c r="AP10" s="421">
        <v>1204</v>
      </c>
      <c r="AQ10" s="421">
        <v>1191.2</v>
      </c>
      <c r="AR10" s="421">
        <v>1204</v>
      </c>
      <c r="AS10" s="421">
        <v>1252.8</v>
      </c>
      <c r="AT10" s="421">
        <v>1252.8</v>
      </c>
      <c r="AU10" s="422">
        <v>1737.6</v>
      </c>
      <c r="AV10" s="421">
        <v>1737.6</v>
      </c>
      <c r="AW10" s="421">
        <v>1737.6</v>
      </c>
      <c r="AX10" s="421">
        <v>1768</v>
      </c>
      <c r="AY10" s="423">
        <v>1768</v>
      </c>
      <c r="AZ10" s="421">
        <v>860.8</v>
      </c>
      <c r="BA10" s="421">
        <v>860.8</v>
      </c>
      <c r="BB10" s="421">
        <v>860.8</v>
      </c>
      <c r="BC10" s="421">
        <v>868.8</v>
      </c>
      <c r="BD10" s="421">
        <v>868.8</v>
      </c>
      <c r="BE10" s="422">
        <v>448.8</v>
      </c>
      <c r="BF10" s="421">
        <v>448.8</v>
      </c>
      <c r="BG10" s="421">
        <v>448.8</v>
      </c>
      <c r="BH10" s="421">
        <v>448.8</v>
      </c>
      <c r="BI10" s="423">
        <v>448.8</v>
      </c>
      <c r="BJ10" s="421">
        <v>588.79999999999995</v>
      </c>
      <c r="BK10" s="421">
        <v>588.79999999999995</v>
      </c>
      <c r="BL10" s="421">
        <v>588.79999999999995</v>
      </c>
      <c r="BM10" s="421">
        <v>533.6</v>
      </c>
      <c r="BN10" s="421">
        <v>533.6</v>
      </c>
      <c r="BO10" s="315">
        <v>1251.2</v>
      </c>
      <c r="BP10" s="314">
        <v>1251.2</v>
      </c>
      <c r="BQ10" s="314">
        <v>1251.2</v>
      </c>
      <c r="BR10" s="314">
        <v>1131.2</v>
      </c>
      <c r="BS10" s="425">
        <v>1131.2</v>
      </c>
      <c r="BT10" s="421">
        <v>1108</v>
      </c>
      <c r="BU10" s="421">
        <v>1108</v>
      </c>
      <c r="BV10" s="421">
        <v>1108</v>
      </c>
      <c r="BW10" s="421">
        <v>1108</v>
      </c>
      <c r="BX10" s="423">
        <v>1108</v>
      </c>
      <c r="BY10" s="353"/>
    </row>
    <row r="11" spans="1:77" x14ac:dyDescent="0.25">
      <c r="A11" s="252" t="s">
        <v>151</v>
      </c>
      <c r="B11" s="311">
        <v>32</v>
      </c>
      <c r="C11" s="312">
        <v>32.799999999999997</v>
      </c>
      <c r="D11" s="312">
        <v>36.799999999999997</v>
      </c>
      <c r="E11" s="312">
        <v>36</v>
      </c>
      <c r="F11" s="421">
        <v>36.799999999999997</v>
      </c>
      <c r="G11" s="422">
        <v>24</v>
      </c>
      <c r="H11" s="421">
        <v>24</v>
      </c>
      <c r="I11" s="421">
        <v>26.4</v>
      </c>
      <c r="J11" s="421">
        <v>26.4</v>
      </c>
      <c r="K11" s="423">
        <v>26.4</v>
      </c>
      <c r="L11" s="421">
        <v>66.400000000000006</v>
      </c>
      <c r="M11" s="421">
        <v>82.4</v>
      </c>
      <c r="N11" s="421">
        <v>82.4</v>
      </c>
      <c r="O11" s="421">
        <v>81.599999999999994</v>
      </c>
      <c r="P11" s="421">
        <v>79.2</v>
      </c>
      <c r="Q11" s="422">
        <v>49.6</v>
      </c>
      <c r="R11" s="421">
        <v>51.2</v>
      </c>
      <c r="S11" s="421">
        <v>49.6</v>
      </c>
      <c r="T11" s="421">
        <v>50.4</v>
      </c>
      <c r="U11" s="423">
        <v>52</v>
      </c>
      <c r="V11" s="421">
        <v>41.6</v>
      </c>
      <c r="W11" s="421">
        <v>40.799999999999997</v>
      </c>
      <c r="X11" s="421">
        <v>49.6</v>
      </c>
      <c r="Y11" s="421">
        <v>49.6</v>
      </c>
      <c r="Z11" s="421">
        <v>49.6</v>
      </c>
      <c r="AA11" s="422">
        <v>13.6</v>
      </c>
      <c r="AB11" s="421">
        <v>13.6</v>
      </c>
      <c r="AC11" s="421">
        <v>13.6</v>
      </c>
      <c r="AD11" s="421">
        <v>13.6</v>
      </c>
      <c r="AE11" s="423">
        <v>13.6</v>
      </c>
      <c r="AF11" s="421">
        <v>20.8</v>
      </c>
      <c r="AG11" s="421">
        <v>20.8</v>
      </c>
      <c r="AH11" s="421">
        <v>20.8</v>
      </c>
      <c r="AI11" s="421">
        <v>20.8</v>
      </c>
      <c r="AJ11" s="421">
        <v>20.8</v>
      </c>
      <c r="AK11" s="422">
        <v>1279.2</v>
      </c>
      <c r="AL11" s="421">
        <v>1300.8</v>
      </c>
      <c r="AM11" s="421">
        <v>1260</v>
      </c>
      <c r="AN11" s="421">
        <v>1340.8</v>
      </c>
      <c r="AO11" s="423">
        <v>1338.4</v>
      </c>
      <c r="AP11" s="421">
        <v>1174.4000000000001</v>
      </c>
      <c r="AQ11" s="421">
        <v>1174.4000000000001</v>
      </c>
      <c r="AR11" s="421">
        <v>1184.8</v>
      </c>
      <c r="AS11" s="421">
        <v>1200</v>
      </c>
      <c r="AT11" s="421">
        <v>1209.5999999999999</v>
      </c>
      <c r="AU11" s="422">
        <v>1705.6</v>
      </c>
      <c r="AV11" s="421">
        <v>1704.8</v>
      </c>
      <c r="AW11" s="421">
        <v>1701.6</v>
      </c>
      <c r="AX11" s="421">
        <v>1718.4</v>
      </c>
      <c r="AY11" s="423">
        <v>1718.4</v>
      </c>
      <c r="AZ11" s="421">
        <v>853.6</v>
      </c>
      <c r="BA11" s="421">
        <v>853.6</v>
      </c>
      <c r="BB11" s="421">
        <v>853.6</v>
      </c>
      <c r="BC11" s="421">
        <v>670.4</v>
      </c>
      <c r="BD11" s="421">
        <v>670.4</v>
      </c>
      <c r="BE11" s="315">
        <v>597.6</v>
      </c>
      <c r="BF11" s="314">
        <v>597.6</v>
      </c>
      <c r="BG11" s="314">
        <v>597.6</v>
      </c>
      <c r="BH11" s="314">
        <v>597.6</v>
      </c>
      <c r="BI11" s="425">
        <v>597.6</v>
      </c>
      <c r="BJ11" s="421" t="s">
        <v>419</v>
      </c>
      <c r="BK11" s="421" t="s">
        <v>419</v>
      </c>
      <c r="BL11" s="421" t="s">
        <v>419</v>
      </c>
      <c r="BM11" s="421" t="s">
        <v>419</v>
      </c>
      <c r="BN11" s="421" t="s">
        <v>419</v>
      </c>
      <c r="BO11" s="422">
        <v>1233.5999999999999</v>
      </c>
      <c r="BP11" s="421">
        <v>1233.5999999999999</v>
      </c>
      <c r="BQ11" s="421">
        <v>1233.5999999999999</v>
      </c>
      <c r="BR11" s="421">
        <v>715.2</v>
      </c>
      <c r="BS11" s="423">
        <v>715.2</v>
      </c>
      <c r="BT11" s="314" t="s">
        <v>419</v>
      </c>
      <c r="BU11" s="314" t="s">
        <v>419</v>
      </c>
      <c r="BV11" s="314" t="s">
        <v>419</v>
      </c>
      <c r="BW11" s="314" t="s">
        <v>419</v>
      </c>
      <c r="BX11" s="425" t="s">
        <v>419</v>
      </c>
      <c r="BY11" s="353"/>
    </row>
    <row r="12" spans="1:77" x14ac:dyDescent="0.25">
      <c r="A12" s="252" t="s">
        <v>152</v>
      </c>
      <c r="B12" s="311">
        <v>44</v>
      </c>
      <c r="C12" s="312">
        <v>44</v>
      </c>
      <c r="D12" s="312">
        <v>48</v>
      </c>
      <c r="E12" s="312">
        <v>48</v>
      </c>
      <c r="F12" s="421">
        <v>48</v>
      </c>
      <c r="G12" s="422">
        <v>28.8</v>
      </c>
      <c r="H12" s="421">
        <v>28.8</v>
      </c>
      <c r="I12" s="421">
        <v>30.4</v>
      </c>
      <c r="J12" s="421">
        <v>30.4</v>
      </c>
      <c r="K12" s="423">
        <v>30.4</v>
      </c>
      <c r="L12" s="421">
        <v>107.2</v>
      </c>
      <c r="M12" s="421">
        <v>118.4</v>
      </c>
      <c r="N12" s="421">
        <v>118.4</v>
      </c>
      <c r="O12" s="421">
        <v>118.4</v>
      </c>
      <c r="P12" s="421">
        <v>124.8</v>
      </c>
      <c r="Q12" s="422">
        <v>54.4</v>
      </c>
      <c r="R12" s="421">
        <v>62.4</v>
      </c>
      <c r="S12" s="421">
        <v>62.4</v>
      </c>
      <c r="T12" s="421">
        <v>62.4</v>
      </c>
      <c r="U12" s="423">
        <v>60.8</v>
      </c>
      <c r="V12" s="421">
        <v>70.400000000000006</v>
      </c>
      <c r="W12" s="421">
        <v>70.400000000000006</v>
      </c>
      <c r="X12" s="421">
        <v>72.8</v>
      </c>
      <c r="Y12" s="421">
        <v>72.8</v>
      </c>
      <c r="Z12" s="421">
        <v>72.8</v>
      </c>
      <c r="AA12" s="422">
        <v>12.8</v>
      </c>
      <c r="AB12" s="421">
        <v>12.8</v>
      </c>
      <c r="AC12" s="421">
        <v>12.8</v>
      </c>
      <c r="AD12" s="421">
        <v>12.8</v>
      </c>
      <c r="AE12" s="423">
        <v>12.8</v>
      </c>
      <c r="AF12" s="421">
        <v>20.8</v>
      </c>
      <c r="AG12" s="421">
        <v>20.8</v>
      </c>
      <c r="AH12" s="421">
        <v>20.8</v>
      </c>
      <c r="AI12" s="421">
        <v>20.8</v>
      </c>
      <c r="AJ12" s="421">
        <v>20.8</v>
      </c>
      <c r="AK12" s="422">
        <v>1280.8</v>
      </c>
      <c r="AL12" s="421">
        <v>1280.8</v>
      </c>
      <c r="AM12" s="421">
        <v>1280.8</v>
      </c>
      <c r="AN12" s="421">
        <v>1280.8</v>
      </c>
      <c r="AO12" s="423">
        <v>1280.8</v>
      </c>
      <c r="AP12" s="421">
        <v>1456.8</v>
      </c>
      <c r="AQ12" s="421">
        <v>1480</v>
      </c>
      <c r="AR12" s="421">
        <v>1488.8</v>
      </c>
      <c r="AS12" s="421">
        <v>1603.2</v>
      </c>
      <c r="AT12" s="421">
        <v>1572.8</v>
      </c>
      <c r="AU12" s="422">
        <v>1450.4</v>
      </c>
      <c r="AV12" s="421">
        <v>1520.8</v>
      </c>
      <c r="AW12" s="421">
        <v>1462.4</v>
      </c>
      <c r="AX12" s="421">
        <v>1577.6</v>
      </c>
      <c r="AY12" s="423">
        <v>1418.4</v>
      </c>
      <c r="AZ12" s="314" t="s">
        <v>419</v>
      </c>
      <c r="BA12" s="314" t="s">
        <v>419</v>
      </c>
      <c r="BB12" s="314" t="s">
        <v>419</v>
      </c>
      <c r="BC12" s="314" t="s">
        <v>419</v>
      </c>
      <c r="BD12" s="314" t="s">
        <v>419</v>
      </c>
      <c r="BE12" s="422" t="s">
        <v>419</v>
      </c>
      <c r="BF12" s="421" t="s">
        <v>419</v>
      </c>
      <c r="BG12" s="421" t="s">
        <v>419</v>
      </c>
      <c r="BH12" s="421" t="s">
        <v>419</v>
      </c>
      <c r="BI12" s="423" t="s">
        <v>419</v>
      </c>
      <c r="BJ12" s="314" t="s">
        <v>419</v>
      </c>
      <c r="BK12" s="314" t="s">
        <v>419</v>
      </c>
      <c r="BL12" s="314" t="s">
        <v>419</v>
      </c>
      <c r="BM12" s="314" t="s">
        <v>419</v>
      </c>
      <c r="BN12" s="314" t="s">
        <v>419</v>
      </c>
      <c r="BO12" s="422" t="s">
        <v>419</v>
      </c>
      <c r="BP12" s="421" t="s">
        <v>419</v>
      </c>
      <c r="BQ12" s="421" t="s">
        <v>419</v>
      </c>
      <c r="BR12" s="421" t="s">
        <v>419</v>
      </c>
      <c r="BS12" s="423" t="s">
        <v>419</v>
      </c>
      <c r="BT12" s="421" t="s">
        <v>419</v>
      </c>
      <c r="BU12" s="421" t="s">
        <v>419</v>
      </c>
      <c r="BV12" s="421" t="s">
        <v>419</v>
      </c>
      <c r="BW12" s="421" t="s">
        <v>419</v>
      </c>
      <c r="BX12" s="423" t="s">
        <v>419</v>
      </c>
      <c r="BY12" s="353"/>
    </row>
    <row r="13" spans="1:77" x14ac:dyDescent="0.25">
      <c r="A13" s="252" t="s">
        <v>153</v>
      </c>
      <c r="B13" s="311">
        <v>44</v>
      </c>
      <c r="C13" s="312">
        <v>44</v>
      </c>
      <c r="D13" s="312">
        <v>48</v>
      </c>
      <c r="E13" s="312">
        <v>48</v>
      </c>
      <c r="F13" s="421">
        <v>48</v>
      </c>
      <c r="G13" s="422">
        <v>23.2</v>
      </c>
      <c r="H13" s="421">
        <v>23.2</v>
      </c>
      <c r="I13" s="421">
        <v>24</v>
      </c>
      <c r="J13" s="421">
        <v>24</v>
      </c>
      <c r="K13" s="423">
        <v>24</v>
      </c>
      <c r="L13" s="421">
        <v>76.8</v>
      </c>
      <c r="M13" s="421">
        <v>80</v>
      </c>
      <c r="N13" s="421">
        <v>80</v>
      </c>
      <c r="O13" s="421">
        <v>80.8</v>
      </c>
      <c r="P13" s="421">
        <v>80</v>
      </c>
      <c r="Q13" s="422">
        <v>53.6</v>
      </c>
      <c r="R13" s="421">
        <v>57.6</v>
      </c>
      <c r="S13" s="421">
        <v>57.6</v>
      </c>
      <c r="T13" s="421">
        <v>57.6</v>
      </c>
      <c r="U13" s="423">
        <v>57.6</v>
      </c>
      <c r="V13" s="421">
        <v>52</v>
      </c>
      <c r="W13" s="421">
        <v>52</v>
      </c>
      <c r="X13" s="421">
        <v>62.4</v>
      </c>
      <c r="Y13" s="421">
        <v>62.4</v>
      </c>
      <c r="Z13" s="421">
        <v>62.4</v>
      </c>
      <c r="AA13" s="422">
        <v>19.2</v>
      </c>
      <c r="AB13" s="421">
        <v>19.2</v>
      </c>
      <c r="AC13" s="421">
        <v>18.399999999999999</v>
      </c>
      <c r="AD13" s="421">
        <v>18.399999999999999</v>
      </c>
      <c r="AE13" s="423">
        <v>18.399999999999999</v>
      </c>
      <c r="AF13" s="424" t="s">
        <v>419</v>
      </c>
      <c r="AG13" s="424" t="s">
        <v>419</v>
      </c>
      <c r="AH13" s="424" t="s">
        <v>419</v>
      </c>
      <c r="AI13" s="424" t="s">
        <v>419</v>
      </c>
      <c r="AJ13" s="424" t="s">
        <v>419</v>
      </c>
      <c r="AK13" s="422">
        <v>1588</v>
      </c>
      <c r="AL13" s="421">
        <v>1586.4</v>
      </c>
      <c r="AM13" s="421">
        <v>1587.2</v>
      </c>
      <c r="AN13" s="421">
        <v>1456</v>
      </c>
      <c r="AO13" s="423">
        <v>1456.8</v>
      </c>
      <c r="AP13" s="421">
        <v>1208</v>
      </c>
      <c r="AQ13" s="421">
        <v>1224.8</v>
      </c>
      <c r="AR13" s="421">
        <v>1215.2</v>
      </c>
      <c r="AS13" s="421">
        <v>1456</v>
      </c>
      <c r="AT13" s="421">
        <v>1456</v>
      </c>
      <c r="AU13" s="422">
        <v>2041.6</v>
      </c>
      <c r="AV13" s="421">
        <v>2023.2</v>
      </c>
      <c r="AW13" s="421">
        <v>2014.4</v>
      </c>
      <c r="AX13" s="421">
        <v>2244.8000000000002</v>
      </c>
      <c r="AY13" s="423">
        <v>2253.6</v>
      </c>
      <c r="AZ13" s="421">
        <v>930.4</v>
      </c>
      <c r="BA13" s="421">
        <v>930.4</v>
      </c>
      <c r="BB13" s="421">
        <v>930.4</v>
      </c>
      <c r="BC13" s="421">
        <v>930.4</v>
      </c>
      <c r="BD13" s="421">
        <v>930.4</v>
      </c>
      <c r="BE13" s="422" t="s">
        <v>419</v>
      </c>
      <c r="BF13" s="421" t="s">
        <v>419</v>
      </c>
      <c r="BG13" s="421" t="s">
        <v>419</v>
      </c>
      <c r="BH13" s="421" t="s">
        <v>419</v>
      </c>
      <c r="BI13" s="423" t="s">
        <v>419</v>
      </c>
      <c r="BJ13" s="314">
        <v>696</v>
      </c>
      <c r="BK13" s="314">
        <v>696</v>
      </c>
      <c r="BL13" s="314">
        <v>696</v>
      </c>
      <c r="BM13" s="314">
        <v>696</v>
      </c>
      <c r="BN13" s="314">
        <v>696</v>
      </c>
      <c r="BO13" s="422" t="s">
        <v>419</v>
      </c>
      <c r="BP13" s="421" t="s">
        <v>419</v>
      </c>
      <c r="BQ13" s="421" t="s">
        <v>419</v>
      </c>
      <c r="BR13" s="421" t="s">
        <v>419</v>
      </c>
      <c r="BS13" s="423" t="s">
        <v>419</v>
      </c>
      <c r="BT13" s="421" t="s">
        <v>419</v>
      </c>
      <c r="BU13" s="421" t="s">
        <v>419</v>
      </c>
      <c r="BV13" s="421" t="s">
        <v>419</v>
      </c>
      <c r="BW13" s="421" t="s">
        <v>419</v>
      </c>
      <c r="BX13" s="423" t="s">
        <v>419</v>
      </c>
      <c r="BY13" s="353"/>
    </row>
    <row r="14" spans="1:77" x14ac:dyDescent="0.25">
      <c r="A14" s="252" t="s">
        <v>154</v>
      </c>
      <c r="B14" s="311">
        <v>37.6</v>
      </c>
      <c r="C14" s="312">
        <v>38.4</v>
      </c>
      <c r="D14" s="312">
        <v>39.200000000000003</v>
      </c>
      <c r="E14" s="312">
        <v>40.799999999999997</v>
      </c>
      <c r="F14" s="421">
        <v>40.799999999999997</v>
      </c>
      <c r="G14" s="422">
        <v>28.8</v>
      </c>
      <c r="H14" s="421">
        <v>28.8</v>
      </c>
      <c r="I14" s="421">
        <v>30.4</v>
      </c>
      <c r="J14" s="421">
        <v>30.4</v>
      </c>
      <c r="K14" s="423">
        <v>29.6</v>
      </c>
      <c r="L14" s="421">
        <v>106.4</v>
      </c>
      <c r="M14" s="421">
        <v>117.6</v>
      </c>
      <c r="N14" s="421">
        <v>117.6</v>
      </c>
      <c r="O14" s="421">
        <v>117.6</v>
      </c>
      <c r="P14" s="421">
        <v>120.8</v>
      </c>
      <c r="Q14" s="422">
        <v>48</v>
      </c>
      <c r="R14" s="421">
        <v>51.2</v>
      </c>
      <c r="S14" s="421">
        <v>52</v>
      </c>
      <c r="T14" s="421">
        <v>52.8</v>
      </c>
      <c r="U14" s="423">
        <v>56</v>
      </c>
      <c r="V14" s="421">
        <v>53.6</v>
      </c>
      <c r="W14" s="421">
        <v>54.4</v>
      </c>
      <c r="X14" s="421">
        <v>56.8</v>
      </c>
      <c r="Y14" s="421">
        <v>56</v>
      </c>
      <c r="Z14" s="421">
        <v>54.4</v>
      </c>
      <c r="AA14" s="422">
        <v>9.6</v>
      </c>
      <c r="AB14" s="421">
        <v>9.6</v>
      </c>
      <c r="AC14" s="421">
        <v>9.6</v>
      </c>
      <c r="AD14" s="421">
        <v>9.6</v>
      </c>
      <c r="AE14" s="423">
        <v>9.6</v>
      </c>
      <c r="AF14" s="421">
        <v>20.8</v>
      </c>
      <c r="AG14" s="421">
        <v>20.8</v>
      </c>
      <c r="AH14" s="421">
        <v>20.8</v>
      </c>
      <c r="AI14" s="421">
        <v>20.8</v>
      </c>
      <c r="AJ14" s="421">
        <v>20.8</v>
      </c>
      <c r="AK14" s="426" t="s">
        <v>419</v>
      </c>
      <c r="AL14" s="424" t="s">
        <v>419</v>
      </c>
      <c r="AM14" s="424" t="s">
        <v>419</v>
      </c>
      <c r="AN14" s="424" t="s">
        <v>419</v>
      </c>
      <c r="AO14" s="427" t="s">
        <v>419</v>
      </c>
      <c r="AP14" s="421">
        <v>1060</v>
      </c>
      <c r="AQ14" s="421">
        <v>1057.5999999999999</v>
      </c>
      <c r="AR14" s="421">
        <v>1180</v>
      </c>
      <c r="AS14" s="421">
        <v>930.4</v>
      </c>
      <c r="AT14" s="421">
        <v>1124</v>
      </c>
      <c r="AU14" s="422">
        <v>1440</v>
      </c>
      <c r="AV14" s="421">
        <v>1450.4</v>
      </c>
      <c r="AW14" s="421">
        <v>1481.6</v>
      </c>
      <c r="AX14" s="421">
        <v>963.2</v>
      </c>
      <c r="AY14" s="423">
        <v>1481.6</v>
      </c>
      <c r="AZ14" s="314" t="s">
        <v>419</v>
      </c>
      <c r="BA14" s="314" t="s">
        <v>419</v>
      </c>
      <c r="BB14" s="314" t="s">
        <v>419</v>
      </c>
      <c r="BC14" s="314" t="s">
        <v>419</v>
      </c>
      <c r="BD14" s="314" t="s">
        <v>419</v>
      </c>
      <c r="BE14" s="422" t="s">
        <v>419</v>
      </c>
      <c r="BF14" s="421" t="s">
        <v>419</v>
      </c>
      <c r="BG14" s="421" t="s">
        <v>419</v>
      </c>
      <c r="BH14" s="421" t="s">
        <v>419</v>
      </c>
      <c r="BI14" s="423" t="s">
        <v>419</v>
      </c>
      <c r="BJ14" s="314" t="s">
        <v>419</v>
      </c>
      <c r="BK14" s="314" t="s">
        <v>419</v>
      </c>
      <c r="BL14" s="314" t="s">
        <v>419</v>
      </c>
      <c r="BM14" s="314" t="s">
        <v>419</v>
      </c>
      <c r="BN14" s="314" t="s">
        <v>419</v>
      </c>
      <c r="BO14" s="422" t="s">
        <v>419</v>
      </c>
      <c r="BP14" s="421" t="s">
        <v>419</v>
      </c>
      <c r="BQ14" s="421" t="s">
        <v>419</v>
      </c>
      <c r="BR14" s="421" t="s">
        <v>419</v>
      </c>
      <c r="BS14" s="423" t="s">
        <v>419</v>
      </c>
      <c r="BT14" s="421" t="s">
        <v>419</v>
      </c>
      <c r="BU14" s="421" t="s">
        <v>419</v>
      </c>
      <c r="BV14" s="421" t="s">
        <v>419</v>
      </c>
      <c r="BW14" s="421" t="s">
        <v>419</v>
      </c>
      <c r="BX14" s="423" t="s">
        <v>419</v>
      </c>
      <c r="BY14" s="353"/>
    </row>
    <row r="15" spans="1:77" x14ac:dyDescent="0.25">
      <c r="A15" s="252" t="s">
        <v>155</v>
      </c>
      <c r="B15" s="311">
        <v>27.2</v>
      </c>
      <c r="C15" s="312">
        <v>26.4</v>
      </c>
      <c r="D15" s="312">
        <v>28</v>
      </c>
      <c r="E15" s="312">
        <v>28</v>
      </c>
      <c r="F15" s="421">
        <v>28</v>
      </c>
      <c r="G15" s="422">
        <v>20.8</v>
      </c>
      <c r="H15" s="421">
        <v>20.8</v>
      </c>
      <c r="I15" s="421">
        <v>19.2</v>
      </c>
      <c r="J15" s="421">
        <v>19.2</v>
      </c>
      <c r="K15" s="423">
        <v>19.2</v>
      </c>
      <c r="L15" s="421">
        <v>91.2</v>
      </c>
      <c r="M15" s="421">
        <v>100.8</v>
      </c>
      <c r="N15" s="421">
        <v>100.8</v>
      </c>
      <c r="O15" s="421">
        <v>100.8</v>
      </c>
      <c r="P15" s="421">
        <v>100.8</v>
      </c>
      <c r="Q15" s="422">
        <v>38.4</v>
      </c>
      <c r="R15" s="421">
        <v>40</v>
      </c>
      <c r="S15" s="421">
        <v>40</v>
      </c>
      <c r="T15" s="421">
        <v>40.799999999999997</v>
      </c>
      <c r="U15" s="423">
        <v>44.8</v>
      </c>
      <c r="V15" s="421">
        <v>40</v>
      </c>
      <c r="W15" s="421">
        <v>40</v>
      </c>
      <c r="X15" s="421">
        <v>48</v>
      </c>
      <c r="Y15" s="421">
        <v>48</v>
      </c>
      <c r="Z15" s="421">
        <v>48</v>
      </c>
      <c r="AA15" s="422">
        <v>15.2</v>
      </c>
      <c r="AB15" s="421">
        <v>15.2</v>
      </c>
      <c r="AC15" s="421">
        <v>13.6</v>
      </c>
      <c r="AD15" s="421">
        <v>13.6</v>
      </c>
      <c r="AE15" s="423">
        <v>13.6</v>
      </c>
      <c r="AF15" s="424" t="s">
        <v>419</v>
      </c>
      <c r="AG15" s="424" t="s">
        <v>419</v>
      </c>
      <c r="AH15" s="424" t="s">
        <v>419</v>
      </c>
      <c r="AI15" s="424" t="s">
        <v>419</v>
      </c>
      <c r="AJ15" s="424" t="s">
        <v>419</v>
      </c>
      <c r="AK15" s="422">
        <v>1180</v>
      </c>
      <c r="AL15" s="421">
        <v>1179.2</v>
      </c>
      <c r="AM15" s="421">
        <v>1182.4000000000001</v>
      </c>
      <c r="AN15" s="421">
        <v>1184</v>
      </c>
      <c r="AO15" s="423">
        <v>1184</v>
      </c>
      <c r="AP15" s="421">
        <v>869.6</v>
      </c>
      <c r="AQ15" s="421">
        <v>869.6</v>
      </c>
      <c r="AR15" s="421">
        <v>869.6</v>
      </c>
      <c r="AS15" s="421">
        <v>972.8</v>
      </c>
      <c r="AT15" s="421">
        <v>972</v>
      </c>
      <c r="AU15" s="422">
        <v>1340</v>
      </c>
      <c r="AV15" s="421">
        <v>1333.6</v>
      </c>
      <c r="AW15" s="421">
        <v>1323.2</v>
      </c>
      <c r="AX15" s="421">
        <v>1287.2</v>
      </c>
      <c r="AY15" s="423">
        <v>1285.5999999999999</v>
      </c>
      <c r="AZ15" s="421">
        <v>971.2</v>
      </c>
      <c r="BA15" s="421">
        <v>971.2</v>
      </c>
      <c r="BB15" s="421">
        <v>971.2</v>
      </c>
      <c r="BC15" s="421">
        <v>896</v>
      </c>
      <c r="BD15" s="421">
        <v>896</v>
      </c>
      <c r="BE15" s="422">
        <v>609.6</v>
      </c>
      <c r="BF15" s="421">
        <v>609.6</v>
      </c>
      <c r="BG15" s="421">
        <v>609.6</v>
      </c>
      <c r="BH15" s="421">
        <v>609.6</v>
      </c>
      <c r="BI15" s="423">
        <v>609.6</v>
      </c>
      <c r="BJ15" s="421">
        <v>516.79999999999995</v>
      </c>
      <c r="BK15" s="421">
        <v>516.79999999999995</v>
      </c>
      <c r="BL15" s="421">
        <v>516.79999999999995</v>
      </c>
      <c r="BM15" s="421">
        <v>413.6</v>
      </c>
      <c r="BN15" s="421">
        <v>407.2</v>
      </c>
      <c r="BO15" s="422">
        <v>963.2</v>
      </c>
      <c r="BP15" s="421">
        <v>963.2</v>
      </c>
      <c r="BQ15" s="421">
        <v>963.2</v>
      </c>
      <c r="BR15" s="421">
        <v>822.4</v>
      </c>
      <c r="BS15" s="423">
        <v>822.4</v>
      </c>
      <c r="BT15" s="421">
        <v>871.2</v>
      </c>
      <c r="BU15" s="421">
        <v>871.2</v>
      </c>
      <c r="BV15" s="421">
        <v>871.2</v>
      </c>
      <c r="BW15" s="421">
        <v>822.4</v>
      </c>
      <c r="BX15" s="423">
        <v>822.4</v>
      </c>
      <c r="BY15" s="353"/>
    </row>
    <row r="16" spans="1:77" x14ac:dyDescent="0.25">
      <c r="A16" s="252" t="s">
        <v>156</v>
      </c>
      <c r="B16" s="311">
        <v>27.2</v>
      </c>
      <c r="C16" s="312">
        <v>27.2</v>
      </c>
      <c r="D16" s="312">
        <v>30.4</v>
      </c>
      <c r="E16" s="312">
        <v>30.4</v>
      </c>
      <c r="F16" s="421">
        <v>30.4</v>
      </c>
      <c r="G16" s="422">
        <v>16</v>
      </c>
      <c r="H16" s="421">
        <v>16</v>
      </c>
      <c r="I16" s="421">
        <v>19.2</v>
      </c>
      <c r="J16" s="421">
        <v>20</v>
      </c>
      <c r="K16" s="423">
        <v>19.2</v>
      </c>
      <c r="L16" s="421">
        <v>59.2</v>
      </c>
      <c r="M16" s="421">
        <v>65.599999999999994</v>
      </c>
      <c r="N16" s="421">
        <v>65.599999999999994</v>
      </c>
      <c r="O16" s="421">
        <v>65.599999999999994</v>
      </c>
      <c r="P16" s="421">
        <v>64</v>
      </c>
      <c r="Q16" s="422">
        <v>37.6</v>
      </c>
      <c r="R16" s="421">
        <v>35.200000000000003</v>
      </c>
      <c r="S16" s="421">
        <v>35.200000000000003</v>
      </c>
      <c r="T16" s="421">
        <v>34.4</v>
      </c>
      <c r="U16" s="423">
        <v>36.799999999999997</v>
      </c>
      <c r="V16" s="421">
        <v>40</v>
      </c>
      <c r="W16" s="421">
        <v>40</v>
      </c>
      <c r="X16" s="421">
        <v>48</v>
      </c>
      <c r="Y16" s="421">
        <v>48</v>
      </c>
      <c r="Z16" s="421">
        <v>48</v>
      </c>
      <c r="AA16" s="422">
        <v>14.4</v>
      </c>
      <c r="AB16" s="421">
        <v>12.8</v>
      </c>
      <c r="AC16" s="421">
        <v>13.6</v>
      </c>
      <c r="AD16" s="421">
        <v>13.6</v>
      </c>
      <c r="AE16" s="423">
        <v>13.6</v>
      </c>
      <c r="AF16" s="421">
        <v>20.8</v>
      </c>
      <c r="AG16" s="421">
        <v>20.8</v>
      </c>
      <c r="AH16" s="421">
        <v>20.8</v>
      </c>
      <c r="AI16" s="421">
        <v>20.8</v>
      </c>
      <c r="AJ16" s="421">
        <v>20.8</v>
      </c>
      <c r="AK16" s="422">
        <v>1164.8</v>
      </c>
      <c r="AL16" s="421">
        <v>1164.8</v>
      </c>
      <c r="AM16" s="421">
        <v>1164.8</v>
      </c>
      <c r="AN16" s="421">
        <v>1224</v>
      </c>
      <c r="AO16" s="423">
        <v>1224</v>
      </c>
      <c r="AP16" s="421">
        <v>1190.4000000000001</v>
      </c>
      <c r="AQ16" s="421">
        <v>1189.5999999999999</v>
      </c>
      <c r="AR16" s="421">
        <v>1178.4000000000001</v>
      </c>
      <c r="AS16" s="421">
        <v>1270.4000000000001</v>
      </c>
      <c r="AT16" s="421">
        <v>1284</v>
      </c>
      <c r="AU16" s="422">
        <v>1256.8</v>
      </c>
      <c r="AV16" s="421">
        <v>1256.8</v>
      </c>
      <c r="AW16" s="421">
        <v>1256.8</v>
      </c>
      <c r="AX16" s="421">
        <v>1508</v>
      </c>
      <c r="AY16" s="423">
        <v>1508</v>
      </c>
      <c r="AZ16" s="421">
        <v>593.6</v>
      </c>
      <c r="BA16" s="421">
        <v>766.4</v>
      </c>
      <c r="BB16" s="421">
        <v>766.4</v>
      </c>
      <c r="BC16" s="421">
        <v>766.4</v>
      </c>
      <c r="BD16" s="421">
        <v>766.4</v>
      </c>
      <c r="BE16" s="422">
        <v>611.20000000000005</v>
      </c>
      <c r="BF16" s="421">
        <v>611.20000000000005</v>
      </c>
      <c r="BG16" s="421">
        <v>611.20000000000005</v>
      </c>
      <c r="BH16" s="421">
        <v>611.20000000000005</v>
      </c>
      <c r="BI16" s="423">
        <v>611.20000000000005</v>
      </c>
      <c r="BJ16" s="421">
        <v>548</v>
      </c>
      <c r="BK16" s="421">
        <v>548</v>
      </c>
      <c r="BL16" s="421">
        <v>548</v>
      </c>
      <c r="BM16" s="421">
        <v>570.4</v>
      </c>
      <c r="BN16" s="421">
        <v>570.4</v>
      </c>
      <c r="BO16" s="422">
        <v>772</v>
      </c>
      <c r="BP16" s="421">
        <v>772</v>
      </c>
      <c r="BQ16" s="421">
        <v>772</v>
      </c>
      <c r="BR16" s="421">
        <v>772</v>
      </c>
      <c r="BS16" s="423">
        <v>772</v>
      </c>
      <c r="BT16" s="421">
        <v>804</v>
      </c>
      <c r="BU16" s="421">
        <v>804</v>
      </c>
      <c r="BV16" s="421">
        <v>804</v>
      </c>
      <c r="BW16" s="421">
        <v>964.8</v>
      </c>
      <c r="BX16" s="423">
        <v>964.8</v>
      </c>
      <c r="BY16" s="353"/>
    </row>
    <row r="17" spans="1:77" x14ac:dyDescent="0.25">
      <c r="A17" s="252" t="s">
        <v>157</v>
      </c>
      <c r="B17" s="311">
        <v>36.799999999999997</v>
      </c>
      <c r="C17" s="312">
        <v>36.799999999999997</v>
      </c>
      <c r="D17" s="312">
        <v>39.200000000000003</v>
      </c>
      <c r="E17" s="312">
        <v>39.200000000000003</v>
      </c>
      <c r="F17" s="421">
        <v>39.200000000000003</v>
      </c>
      <c r="G17" s="422">
        <v>25.6</v>
      </c>
      <c r="H17" s="421">
        <v>25.6</v>
      </c>
      <c r="I17" s="421">
        <v>25.6</v>
      </c>
      <c r="J17" s="421">
        <v>25.6</v>
      </c>
      <c r="K17" s="423">
        <v>25.6</v>
      </c>
      <c r="L17" s="421">
        <v>83.2</v>
      </c>
      <c r="M17" s="421">
        <v>96</v>
      </c>
      <c r="N17" s="421">
        <v>96</v>
      </c>
      <c r="O17" s="421">
        <v>96</v>
      </c>
      <c r="P17" s="421">
        <v>97.6</v>
      </c>
      <c r="Q17" s="422">
        <v>51.2</v>
      </c>
      <c r="R17" s="421">
        <v>56.8</v>
      </c>
      <c r="S17" s="421">
        <v>56.8</v>
      </c>
      <c r="T17" s="421">
        <v>57.6</v>
      </c>
      <c r="U17" s="423">
        <v>55.2</v>
      </c>
      <c r="V17" s="421">
        <v>44</v>
      </c>
      <c r="W17" s="421">
        <v>44</v>
      </c>
      <c r="X17" s="421">
        <v>51.2</v>
      </c>
      <c r="Y17" s="421">
        <v>51.2</v>
      </c>
      <c r="Z17" s="421">
        <v>51.2</v>
      </c>
      <c r="AA17" s="422">
        <v>14.4</v>
      </c>
      <c r="AB17" s="421">
        <v>10.4</v>
      </c>
      <c r="AC17" s="421">
        <v>9.6</v>
      </c>
      <c r="AD17" s="421">
        <v>9.6</v>
      </c>
      <c r="AE17" s="423">
        <v>9.6</v>
      </c>
      <c r="AF17" s="421">
        <v>20.8</v>
      </c>
      <c r="AG17" s="421">
        <v>20.8</v>
      </c>
      <c r="AH17" s="421">
        <v>20.8</v>
      </c>
      <c r="AI17" s="421">
        <v>20.8</v>
      </c>
      <c r="AJ17" s="421">
        <v>20.8</v>
      </c>
      <c r="AK17" s="422">
        <v>1288.8</v>
      </c>
      <c r="AL17" s="421">
        <v>1328.8</v>
      </c>
      <c r="AM17" s="421">
        <v>1312.8</v>
      </c>
      <c r="AN17" s="421">
        <v>1346.4</v>
      </c>
      <c r="AO17" s="423">
        <v>1221.5999999999999</v>
      </c>
      <c r="AP17" s="421">
        <v>1145.5999999999999</v>
      </c>
      <c r="AQ17" s="421">
        <v>1188</v>
      </c>
      <c r="AR17" s="421">
        <v>1172</v>
      </c>
      <c r="AS17" s="421">
        <v>1315.2</v>
      </c>
      <c r="AT17" s="421">
        <v>1260.8</v>
      </c>
      <c r="AU17" s="422">
        <v>1420</v>
      </c>
      <c r="AV17" s="421">
        <v>1470.4</v>
      </c>
      <c r="AW17" s="421">
        <v>1470.4</v>
      </c>
      <c r="AX17" s="421">
        <v>1490.4</v>
      </c>
      <c r="AY17" s="423">
        <v>1490.4</v>
      </c>
      <c r="AZ17" s="314" t="s">
        <v>419</v>
      </c>
      <c r="BA17" s="314" t="s">
        <v>419</v>
      </c>
      <c r="BB17" s="314" t="s">
        <v>419</v>
      </c>
      <c r="BC17" s="314" t="s">
        <v>419</v>
      </c>
      <c r="BD17" s="314" t="s">
        <v>419</v>
      </c>
      <c r="BE17" s="422" t="s">
        <v>419</v>
      </c>
      <c r="BF17" s="421" t="s">
        <v>419</v>
      </c>
      <c r="BG17" s="421" t="s">
        <v>419</v>
      </c>
      <c r="BH17" s="421" t="s">
        <v>419</v>
      </c>
      <c r="BI17" s="423" t="s">
        <v>419</v>
      </c>
      <c r="BJ17" s="421" t="s">
        <v>419</v>
      </c>
      <c r="BK17" s="421" t="s">
        <v>419</v>
      </c>
      <c r="BL17" s="421" t="s">
        <v>419</v>
      </c>
      <c r="BM17" s="421" t="s">
        <v>419</v>
      </c>
      <c r="BN17" s="421" t="s">
        <v>419</v>
      </c>
      <c r="BO17" s="422" t="s">
        <v>419</v>
      </c>
      <c r="BP17" s="421" t="s">
        <v>419</v>
      </c>
      <c r="BQ17" s="421" t="s">
        <v>419</v>
      </c>
      <c r="BR17" s="421" t="s">
        <v>419</v>
      </c>
      <c r="BS17" s="423" t="s">
        <v>419</v>
      </c>
      <c r="BT17" s="421" t="s">
        <v>419</v>
      </c>
      <c r="BU17" s="421" t="s">
        <v>419</v>
      </c>
      <c r="BV17" s="421" t="s">
        <v>419</v>
      </c>
      <c r="BW17" s="421" t="s">
        <v>419</v>
      </c>
      <c r="BX17" s="423" t="s">
        <v>419</v>
      </c>
      <c r="BY17" s="353"/>
    </row>
    <row r="18" spans="1:77" x14ac:dyDescent="0.25">
      <c r="A18" s="252" t="s">
        <v>158</v>
      </c>
      <c r="B18" s="311">
        <v>32.799999999999997</v>
      </c>
      <c r="C18" s="312">
        <v>32</v>
      </c>
      <c r="D18" s="312">
        <v>34.4</v>
      </c>
      <c r="E18" s="312">
        <v>33.6</v>
      </c>
      <c r="F18" s="421">
        <v>34.4</v>
      </c>
      <c r="G18" s="422">
        <v>26.4</v>
      </c>
      <c r="H18" s="421">
        <v>26.4</v>
      </c>
      <c r="I18" s="421">
        <v>28</v>
      </c>
      <c r="J18" s="421">
        <v>28.8</v>
      </c>
      <c r="K18" s="423">
        <v>28.8</v>
      </c>
      <c r="L18" s="421">
        <v>75.2</v>
      </c>
      <c r="M18" s="421">
        <v>87.2</v>
      </c>
      <c r="N18" s="421">
        <v>87.2</v>
      </c>
      <c r="O18" s="421">
        <v>87.2</v>
      </c>
      <c r="P18" s="421">
        <v>84</v>
      </c>
      <c r="Q18" s="422">
        <v>48.8</v>
      </c>
      <c r="R18" s="421">
        <v>50.4</v>
      </c>
      <c r="S18" s="421">
        <v>50.4</v>
      </c>
      <c r="T18" s="421">
        <v>50.4</v>
      </c>
      <c r="U18" s="423">
        <v>53.6</v>
      </c>
      <c r="V18" s="421">
        <v>49.6</v>
      </c>
      <c r="W18" s="421">
        <v>49.6</v>
      </c>
      <c r="X18" s="421">
        <v>58.4</v>
      </c>
      <c r="Y18" s="421">
        <v>58.4</v>
      </c>
      <c r="Z18" s="421">
        <v>58.4</v>
      </c>
      <c r="AA18" s="422">
        <v>10.4</v>
      </c>
      <c r="AB18" s="421">
        <v>10.4</v>
      </c>
      <c r="AC18" s="421">
        <v>8.8000000000000007</v>
      </c>
      <c r="AD18" s="421">
        <v>8.8000000000000007</v>
      </c>
      <c r="AE18" s="423">
        <v>8.8000000000000007</v>
      </c>
      <c r="AF18" s="421">
        <v>20.8</v>
      </c>
      <c r="AG18" s="421">
        <v>20.8</v>
      </c>
      <c r="AH18" s="421">
        <v>20.8</v>
      </c>
      <c r="AI18" s="421">
        <v>20.8</v>
      </c>
      <c r="AJ18" s="421">
        <v>20.8</v>
      </c>
      <c r="AK18" s="422">
        <v>1113.5999999999999</v>
      </c>
      <c r="AL18" s="421">
        <v>1113.5999999999999</v>
      </c>
      <c r="AM18" s="421">
        <v>1113.5999999999999</v>
      </c>
      <c r="AN18" s="421">
        <v>1223.2</v>
      </c>
      <c r="AO18" s="423">
        <v>1223.2</v>
      </c>
      <c r="AP18" s="421">
        <v>1376.8</v>
      </c>
      <c r="AQ18" s="421">
        <v>1376</v>
      </c>
      <c r="AR18" s="421">
        <v>1392</v>
      </c>
      <c r="AS18" s="421">
        <v>1401.6</v>
      </c>
      <c r="AT18" s="421">
        <v>1383.2</v>
      </c>
      <c r="AU18" s="422">
        <v>1680.8</v>
      </c>
      <c r="AV18" s="421">
        <v>1680.8</v>
      </c>
      <c r="AW18" s="421">
        <v>1680.8</v>
      </c>
      <c r="AX18" s="421">
        <v>1552</v>
      </c>
      <c r="AY18" s="423">
        <v>1552</v>
      </c>
      <c r="AZ18" s="421">
        <v>879.2</v>
      </c>
      <c r="BA18" s="421">
        <v>1025.5999999999999</v>
      </c>
      <c r="BB18" s="421">
        <v>1025.5999999999999</v>
      </c>
      <c r="BC18" s="421">
        <v>1025.5999999999999</v>
      </c>
      <c r="BD18" s="421">
        <v>931.2</v>
      </c>
      <c r="BE18" s="422" t="s">
        <v>419</v>
      </c>
      <c r="BF18" s="421" t="s">
        <v>419</v>
      </c>
      <c r="BG18" s="421" t="s">
        <v>419</v>
      </c>
      <c r="BH18" s="421" t="s">
        <v>419</v>
      </c>
      <c r="BI18" s="423" t="s">
        <v>419</v>
      </c>
      <c r="BJ18" s="421" t="s">
        <v>419</v>
      </c>
      <c r="BK18" s="421" t="s">
        <v>419</v>
      </c>
      <c r="BL18" s="421" t="s">
        <v>419</v>
      </c>
      <c r="BM18" s="421" t="s">
        <v>419</v>
      </c>
      <c r="BN18" s="421" t="s">
        <v>419</v>
      </c>
      <c r="BO18" s="422" t="s">
        <v>419</v>
      </c>
      <c r="BP18" s="421" t="s">
        <v>419</v>
      </c>
      <c r="BQ18" s="421" t="s">
        <v>419</v>
      </c>
      <c r="BR18" s="421" t="s">
        <v>419</v>
      </c>
      <c r="BS18" s="423" t="s">
        <v>419</v>
      </c>
      <c r="BT18" s="314" t="s">
        <v>419</v>
      </c>
      <c r="BU18" s="314" t="s">
        <v>419</v>
      </c>
      <c r="BV18" s="314" t="s">
        <v>419</v>
      </c>
      <c r="BW18" s="314" t="s">
        <v>419</v>
      </c>
      <c r="BX18" s="425" t="s">
        <v>419</v>
      </c>
      <c r="BY18" s="353"/>
    </row>
    <row r="19" spans="1:77" x14ac:dyDescent="0.25">
      <c r="A19" s="252" t="s">
        <v>159</v>
      </c>
      <c r="B19" s="311">
        <v>40.799999999999997</v>
      </c>
      <c r="C19" s="312">
        <v>40.799999999999997</v>
      </c>
      <c r="D19" s="312">
        <v>42.4</v>
      </c>
      <c r="E19" s="312">
        <v>42.4</v>
      </c>
      <c r="F19" s="421">
        <v>42.4</v>
      </c>
      <c r="G19" s="422">
        <v>27.2</v>
      </c>
      <c r="H19" s="421">
        <v>27.2</v>
      </c>
      <c r="I19" s="421">
        <v>27.2</v>
      </c>
      <c r="J19" s="421">
        <v>27.2</v>
      </c>
      <c r="K19" s="423">
        <v>27.2</v>
      </c>
      <c r="L19" s="421">
        <v>92.8</v>
      </c>
      <c r="M19" s="421">
        <v>103.2</v>
      </c>
      <c r="N19" s="421">
        <v>103.2</v>
      </c>
      <c r="O19" s="421">
        <v>103.2</v>
      </c>
      <c r="P19" s="421">
        <v>103.2</v>
      </c>
      <c r="Q19" s="422">
        <v>53.6</v>
      </c>
      <c r="R19" s="421">
        <v>54.4</v>
      </c>
      <c r="S19" s="421">
        <v>53.6</v>
      </c>
      <c r="T19" s="421">
        <v>52.8</v>
      </c>
      <c r="U19" s="423">
        <v>50.4</v>
      </c>
      <c r="V19" s="421">
        <v>54.4</v>
      </c>
      <c r="W19" s="421">
        <v>54.4</v>
      </c>
      <c r="X19" s="421">
        <v>63.2</v>
      </c>
      <c r="Y19" s="421">
        <v>63.2</v>
      </c>
      <c r="Z19" s="421">
        <v>63.2</v>
      </c>
      <c r="AA19" s="422">
        <v>15.2</v>
      </c>
      <c r="AB19" s="421">
        <v>15.2</v>
      </c>
      <c r="AC19" s="421">
        <v>14.4</v>
      </c>
      <c r="AD19" s="421">
        <v>14.4</v>
      </c>
      <c r="AE19" s="423">
        <v>14.4</v>
      </c>
      <c r="AF19" s="424" t="s">
        <v>419</v>
      </c>
      <c r="AG19" s="424" t="s">
        <v>419</v>
      </c>
      <c r="AH19" s="424" t="s">
        <v>419</v>
      </c>
      <c r="AI19" s="424" t="s">
        <v>419</v>
      </c>
      <c r="AJ19" s="424" t="s">
        <v>419</v>
      </c>
      <c r="AK19" s="422">
        <v>1175.2</v>
      </c>
      <c r="AL19" s="421">
        <v>1175.2</v>
      </c>
      <c r="AM19" s="421">
        <v>1175.2</v>
      </c>
      <c r="AN19" s="421">
        <v>1163.2</v>
      </c>
      <c r="AO19" s="423">
        <v>1163.2</v>
      </c>
      <c r="AP19" s="421">
        <v>1102.4000000000001</v>
      </c>
      <c r="AQ19" s="421">
        <v>1104</v>
      </c>
      <c r="AR19" s="421">
        <v>1104</v>
      </c>
      <c r="AS19" s="421">
        <v>1255.2</v>
      </c>
      <c r="AT19" s="421">
        <v>1219.2</v>
      </c>
      <c r="AU19" s="422">
        <v>1768</v>
      </c>
      <c r="AV19" s="421">
        <v>1873.6</v>
      </c>
      <c r="AW19" s="421">
        <v>1922.4</v>
      </c>
      <c r="AX19" s="421">
        <v>1845.6</v>
      </c>
      <c r="AY19" s="423">
        <v>1760</v>
      </c>
      <c r="AZ19" s="421">
        <v>1070.4000000000001</v>
      </c>
      <c r="BA19" s="421">
        <v>1070.4000000000001</v>
      </c>
      <c r="BB19" s="421">
        <v>1070.4000000000001</v>
      </c>
      <c r="BC19" s="421">
        <v>1070.4000000000001</v>
      </c>
      <c r="BD19" s="421">
        <v>1070.4000000000001</v>
      </c>
      <c r="BE19" s="422" t="s">
        <v>419</v>
      </c>
      <c r="BF19" s="421" t="s">
        <v>419</v>
      </c>
      <c r="BG19" s="421" t="s">
        <v>419</v>
      </c>
      <c r="BH19" s="421" t="s">
        <v>419</v>
      </c>
      <c r="BI19" s="423" t="s">
        <v>419</v>
      </c>
      <c r="BJ19" s="421" t="s">
        <v>419</v>
      </c>
      <c r="BK19" s="421" t="s">
        <v>419</v>
      </c>
      <c r="BL19" s="421" t="s">
        <v>419</v>
      </c>
      <c r="BM19" s="421" t="s">
        <v>419</v>
      </c>
      <c r="BN19" s="421" t="s">
        <v>419</v>
      </c>
      <c r="BO19" s="422" t="s">
        <v>419</v>
      </c>
      <c r="BP19" s="421" t="s">
        <v>419</v>
      </c>
      <c r="BQ19" s="421" t="s">
        <v>419</v>
      </c>
      <c r="BR19" s="421" t="s">
        <v>419</v>
      </c>
      <c r="BS19" s="423" t="s">
        <v>419</v>
      </c>
      <c r="BT19" s="421" t="s">
        <v>419</v>
      </c>
      <c r="BU19" s="421" t="s">
        <v>419</v>
      </c>
      <c r="BV19" s="421" t="s">
        <v>419</v>
      </c>
      <c r="BW19" s="421" t="s">
        <v>419</v>
      </c>
      <c r="BX19" s="423" t="s">
        <v>419</v>
      </c>
      <c r="BY19" s="353"/>
    </row>
    <row r="20" spans="1:77" x14ac:dyDescent="0.25">
      <c r="A20" s="252" t="s">
        <v>160</v>
      </c>
      <c r="B20" s="311">
        <v>31.2</v>
      </c>
      <c r="C20" s="312">
        <v>31.2</v>
      </c>
      <c r="D20" s="312">
        <v>33.6</v>
      </c>
      <c r="E20" s="312">
        <v>33.6</v>
      </c>
      <c r="F20" s="421">
        <v>33.6</v>
      </c>
      <c r="G20" s="422">
        <v>12</v>
      </c>
      <c r="H20" s="421">
        <v>12</v>
      </c>
      <c r="I20" s="421">
        <v>12</v>
      </c>
      <c r="J20" s="421">
        <v>12</v>
      </c>
      <c r="K20" s="423">
        <v>12</v>
      </c>
      <c r="L20" s="421">
        <v>58.4</v>
      </c>
      <c r="M20" s="421">
        <v>64.8</v>
      </c>
      <c r="N20" s="421">
        <v>64.8</v>
      </c>
      <c r="O20" s="421">
        <v>64.8</v>
      </c>
      <c r="P20" s="421">
        <v>57.6</v>
      </c>
      <c r="Q20" s="422">
        <v>30.4</v>
      </c>
      <c r="R20" s="421">
        <v>29.6</v>
      </c>
      <c r="S20" s="421">
        <v>29.6</v>
      </c>
      <c r="T20" s="421">
        <v>29.6</v>
      </c>
      <c r="U20" s="423">
        <v>33.6</v>
      </c>
      <c r="V20" s="421">
        <v>42.4</v>
      </c>
      <c r="W20" s="421">
        <v>42.4</v>
      </c>
      <c r="X20" s="421">
        <v>51.2</v>
      </c>
      <c r="Y20" s="421">
        <v>51.2</v>
      </c>
      <c r="Z20" s="421">
        <v>51.2</v>
      </c>
      <c r="AA20" s="422">
        <v>9.6</v>
      </c>
      <c r="AB20" s="421">
        <v>10.4</v>
      </c>
      <c r="AC20" s="421">
        <v>10.4</v>
      </c>
      <c r="AD20" s="421">
        <v>10.4</v>
      </c>
      <c r="AE20" s="423">
        <v>12.8</v>
      </c>
      <c r="AF20" s="424" t="s">
        <v>419</v>
      </c>
      <c r="AG20" s="424" t="s">
        <v>419</v>
      </c>
      <c r="AH20" s="424" t="s">
        <v>419</v>
      </c>
      <c r="AI20" s="424" t="s">
        <v>419</v>
      </c>
      <c r="AJ20" s="424" t="s">
        <v>419</v>
      </c>
      <c r="AK20" s="422">
        <v>1078.4000000000001</v>
      </c>
      <c r="AL20" s="421">
        <v>1078.4000000000001</v>
      </c>
      <c r="AM20" s="421">
        <v>1078.4000000000001</v>
      </c>
      <c r="AN20" s="421">
        <v>1194.4000000000001</v>
      </c>
      <c r="AO20" s="423">
        <v>1194.4000000000001</v>
      </c>
      <c r="AP20" s="421">
        <v>1269.5999999999999</v>
      </c>
      <c r="AQ20" s="421">
        <v>1269.5999999999999</v>
      </c>
      <c r="AR20" s="421">
        <v>1269.5999999999999</v>
      </c>
      <c r="AS20" s="421">
        <v>1307.2</v>
      </c>
      <c r="AT20" s="421">
        <v>1307.2</v>
      </c>
      <c r="AU20" s="422">
        <v>1668.8</v>
      </c>
      <c r="AV20" s="421">
        <v>1668.8</v>
      </c>
      <c r="AW20" s="421">
        <v>1668.8</v>
      </c>
      <c r="AX20" s="421">
        <v>1757.6</v>
      </c>
      <c r="AY20" s="423">
        <v>1757.6</v>
      </c>
      <c r="AZ20" s="421">
        <v>1268</v>
      </c>
      <c r="BA20" s="421">
        <v>1268</v>
      </c>
      <c r="BB20" s="421">
        <v>1268</v>
      </c>
      <c r="BC20" s="421">
        <v>1120.8</v>
      </c>
      <c r="BD20" s="421">
        <v>1120.8</v>
      </c>
      <c r="BE20" s="422">
        <v>611.20000000000005</v>
      </c>
      <c r="BF20" s="421">
        <v>611.20000000000005</v>
      </c>
      <c r="BG20" s="421">
        <v>611.20000000000005</v>
      </c>
      <c r="BH20" s="421">
        <v>611.20000000000005</v>
      </c>
      <c r="BI20" s="423">
        <v>707.2</v>
      </c>
      <c r="BJ20" s="421">
        <v>518.4</v>
      </c>
      <c r="BK20" s="421">
        <v>518.4</v>
      </c>
      <c r="BL20" s="421">
        <v>518.4</v>
      </c>
      <c r="BM20" s="421">
        <v>544</v>
      </c>
      <c r="BN20" s="421">
        <v>544</v>
      </c>
      <c r="BO20" s="422">
        <v>1201.5999999999999</v>
      </c>
      <c r="BP20" s="421">
        <v>1201.5999999999999</v>
      </c>
      <c r="BQ20" s="421">
        <v>1201.5999999999999</v>
      </c>
      <c r="BR20" s="421">
        <v>1201.5999999999999</v>
      </c>
      <c r="BS20" s="423">
        <v>1201.5999999999999</v>
      </c>
      <c r="BT20" s="421">
        <v>1068</v>
      </c>
      <c r="BU20" s="421">
        <v>1068</v>
      </c>
      <c r="BV20" s="421">
        <v>1068</v>
      </c>
      <c r="BW20" s="421">
        <v>1180.8</v>
      </c>
      <c r="BX20" s="423">
        <v>1180.8</v>
      </c>
      <c r="BY20" s="353"/>
    </row>
    <row r="21" spans="1:77" x14ac:dyDescent="0.25">
      <c r="A21" s="252" t="s">
        <v>161</v>
      </c>
      <c r="B21" s="311">
        <v>45.6</v>
      </c>
      <c r="C21" s="312">
        <v>45.6</v>
      </c>
      <c r="D21" s="312">
        <v>48</v>
      </c>
      <c r="E21" s="312">
        <v>48</v>
      </c>
      <c r="F21" s="421">
        <v>48</v>
      </c>
      <c r="G21" s="422">
        <v>27.2</v>
      </c>
      <c r="H21" s="421">
        <v>27.2</v>
      </c>
      <c r="I21" s="421">
        <v>28</v>
      </c>
      <c r="J21" s="421">
        <v>28</v>
      </c>
      <c r="K21" s="423">
        <v>28</v>
      </c>
      <c r="L21" s="421">
        <v>100.8</v>
      </c>
      <c r="M21" s="421">
        <v>108</v>
      </c>
      <c r="N21" s="421">
        <v>108</v>
      </c>
      <c r="O21" s="421">
        <v>108</v>
      </c>
      <c r="P21" s="421">
        <v>111.2</v>
      </c>
      <c r="Q21" s="422">
        <v>50.4</v>
      </c>
      <c r="R21" s="421">
        <v>54.4</v>
      </c>
      <c r="S21" s="421">
        <v>53.6</v>
      </c>
      <c r="T21" s="421">
        <v>53.6</v>
      </c>
      <c r="U21" s="423">
        <v>52</v>
      </c>
      <c r="V21" s="421">
        <v>65.599999999999994</v>
      </c>
      <c r="W21" s="421">
        <v>65.599999999999994</v>
      </c>
      <c r="X21" s="421">
        <v>78.400000000000006</v>
      </c>
      <c r="Y21" s="421">
        <v>78.400000000000006</v>
      </c>
      <c r="Z21" s="421">
        <v>78.400000000000006</v>
      </c>
      <c r="AA21" s="422">
        <v>16.8</v>
      </c>
      <c r="AB21" s="421">
        <v>16.8</v>
      </c>
      <c r="AC21" s="421">
        <v>16.8</v>
      </c>
      <c r="AD21" s="421">
        <v>18.399999999999999</v>
      </c>
      <c r="AE21" s="423">
        <v>18.399999999999999</v>
      </c>
      <c r="AF21" s="421">
        <v>20.8</v>
      </c>
      <c r="AG21" s="421">
        <v>20.8</v>
      </c>
      <c r="AH21" s="421">
        <v>20.8</v>
      </c>
      <c r="AI21" s="421">
        <v>20.8</v>
      </c>
      <c r="AJ21" s="421">
        <v>20.8</v>
      </c>
      <c r="AK21" s="422">
        <v>1186.4000000000001</v>
      </c>
      <c r="AL21" s="421">
        <v>1186.4000000000001</v>
      </c>
      <c r="AM21" s="421">
        <v>1186.4000000000001</v>
      </c>
      <c r="AN21" s="421">
        <v>1204</v>
      </c>
      <c r="AO21" s="423">
        <v>1204</v>
      </c>
      <c r="AP21" s="421">
        <v>1130.4000000000001</v>
      </c>
      <c r="AQ21" s="421">
        <v>1120.8</v>
      </c>
      <c r="AR21" s="421">
        <v>1136</v>
      </c>
      <c r="AS21" s="421">
        <v>1252.8</v>
      </c>
      <c r="AT21" s="421">
        <v>1275.2</v>
      </c>
      <c r="AU21" s="422">
        <v>1766.4</v>
      </c>
      <c r="AV21" s="421">
        <v>1807.2</v>
      </c>
      <c r="AW21" s="421">
        <v>1807.2</v>
      </c>
      <c r="AX21" s="421">
        <v>1807.2</v>
      </c>
      <c r="AY21" s="423">
        <v>1807.2</v>
      </c>
      <c r="AZ21" s="421">
        <v>930.4</v>
      </c>
      <c r="BA21" s="421">
        <v>930.4</v>
      </c>
      <c r="BB21" s="421">
        <v>930.4</v>
      </c>
      <c r="BC21" s="421">
        <v>930.4</v>
      </c>
      <c r="BD21" s="421">
        <v>930.4</v>
      </c>
      <c r="BE21" s="422" t="s">
        <v>419</v>
      </c>
      <c r="BF21" s="421" t="s">
        <v>419</v>
      </c>
      <c r="BG21" s="421" t="s">
        <v>419</v>
      </c>
      <c r="BH21" s="421" t="s">
        <v>419</v>
      </c>
      <c r="BI21" s="423" t="s">
        <v>419</v>
      </c>
      <c r="BJ21" s="421">
        <v>615.20000000000005</v>
      </c>
      <c r="BK21" s="421">
        <v>615.20000000000005</v>
      </c>
      <c r="BL21" s="421">
        <v>615.20000000000005</v>
      </c>
      <c r="BM21" s="421">
        <v>615.20000000000005</v>
      </c>
      <c r="BN21" s="421">
        <v>615.20000000000005</v>
      </c>
      <c r="BO21" s="422" t="s">
        <v>419</v>
      </c>
      <c r="BP21" s="421" t="s">
        <v>419</v>
      </c>
      <c r="BQ21" s="421" t="s">
        <v>419</v>
      </c>
      <c r="BR21" s="421" t="s">
        <v>419</v>
      </c>
      <c r="BS21" s="423" t="s">
        <v>419</v>
      </c>
      <c r="BT21" s="421" t="s">
        <v>419</v>
      </c>
      <c r="BU21" s="421" t="s">
        <v>419</v>
      </c>
      <c r="BV21" s="421" t="s">
        <v>419</v>
      </c>
      <c r="BW21" s="421" t="s">
        <v>419</v>
      </c>
      <c r="BX21" s="423" t="s">
        <v>419</v>
      </c>
      <c r="BY21" s="353"/>
    </row>
    <row r="22" spans="1:77" x14ac:dyDescent="0.25">
      <c r="A22" s="252" t="s">
        <v>162</v>
      </c>
      <c r="B22" s="311">
        <v>24</v>
      </c>
      <c r="C22" s="312">
        <v>24</v>
      </c>
      <c r="D22" s="312">
        <v>26.4</v>
      </c>
      <c r="E22" s="312">
        <v>26.4</v>
      </c>
      <c r="F22" s="421">
        <v>26.4</v>
      </c>
      <c r="G22" s="422">
        <v>17.600000000000001</v>
      </c>
      <c r="H22" s="421">
        <v>17.600000000000001</v>
      </c>
      <c r="I22" s="421">
        <v>19.2</v>
      </c>
      <c r="J22" s="421">
        <v>19.2</v>
      </c>
      <c r="K22" s="423">
        <v>19.2</v>
      </c>
      <c r="L22" s="421">
        <v>60</v>
      </c>
      <c r="M22" s="421">
        <v>65.599999999999994</v>
      </c>
      <c r="N22" s="421">
        <v>65.599999999999994</v>
      </c>
      <c r="O22" s="421">
        <v>65.599999999999994</v>
      </c>
      <c r="P22" s="421">
        <v>60.8</v>
      </c>
      <c r="Q22" s="422">
        <v>30.4</v>
      </c>
      <c r="R22" s="421">
        <v>31.2</v>
      </c>
      <c r="S22" s="421">
        <v>32.799999999999997</v>
      </c>
      <c r="T22" s="421">
        <v>30.4</v>
      </c>
      <c r="U22" s="423">
        <v>36</v>
      </c>
      <c r="V22" s="421">
        <v>36.799999999999997</v>
      </c>
      <c r="W22" s="421">
        <v>36.799999999999997</v>
      </c>
      <c r="X22" s="421">
        <v>43.2</v>
      </c>
      <c r="Y22" s="421">
        <v>43.2</v>
      </c>
      <c r="Z22" s="421">
        <v>43.2</v>
      </c>
      <c r="AA22" s="422">
        <v>13.6</v>
      </c>
      <c r="AB22" s="421">
        <v>13.6</v>
      </c>
      <c r="AC22" s="421">
        <v>12.8</v>
      </c>
      <c r="AD22" s="421">
        <v>12.8</v>
      </c>
      <c r="AE22" s="423">
        <v>12.8</v>
      </c>
      <c r="AF22" s="421">
        <v>20.8</v>
      </c>
      <c r="AG22" s="421">
        <v>20.8</v>
      </c>
      <c r="AH22" s="421">
        <v>20.8</v>
      </c>
      <c r="AI22" s="421">
        <v>20.8</v>
      </c>
      <c r="AJ22" s="421">
        <v>20.8</v>
      </c>
      <c r="AK22" s="422">
        <v>1064</v>
      </c>
      <c r="AL22" s="421">
        <v>1024.8</v>
      </c>
      <c r="AM22" s="421">
        <v>1027.2</v>
      </c>
      <c r="AN22" s="421">
        <v>1119.2</v>
      </c>
      <c r="AO22" s="423">
        <v>1117.5999999999999</v>
      </c>
      <c r="AP22" s="421">
        <v>1145.5999999999999</v>
      </c>
      <c r="AQ22" s="421">
        <v>1144</v>
      </c>
      <c r="AR22" s="421">
        <v>1148</v>
      </c>
      <c r="AS22" s="421">
        <v>1187.2</v>
      </c>
      <c r="AT22" s="421">
        <v>1179.2</v>
      </c>
      <c r="AU22" s="422">
        <v>1225.5999999999999</v>
      </c>
      <c r="AV22" s="421">
        <v>1169.5999999999999</v>
      </c>
      <c r="AW22" s="421">
        <v>1276.8</v>
      </c>
      <c r="AX22" s="421">
        <v>1262.4000000000001</v>
      </c>
      <c r="AY22" s="423">
        <v>1204.8</v>
      </c>
      <c r="AZ22" s="421">
        <v>709.6</v>
      </c>
      <c r="BA22" s="421">
        <v>709.6</v>
      </c>
      <c r="BB22" s="421">
        <v>709.6</v>
      </c>
      <c r="BC22" s="421">
        <v>709.6</v>
      </c>
      <c r="BD22" s="421">
        <v>709.6</v>
      </c>
      <c r="BE22" s="422">
        <v>609.6</v>
      </c>
      <c r="BF22" s="421">
        <v>691.2</v>
      </c>
      <c r="BG22" s="421">
        <v>680</v>
      </c>
      <c r="BH22" s="421">
        <v>680</v>
      </c>
      <c r="BI22" s="423">
        <v>680</v>
      </c>
      <c r="BJ22" s="421" t="s">
        <v>419</v>
      </c>
      <c r="BK22" s="421" t="s">
        <v>419</v>
      </c>
      <c r="BL22" s="421" t="s">
        <v>419</v>
      </c>
      <c r="BM22" s="421" t="s">
        <v>419</v>
      </c>
      <c r="BN22" s="421" t="s">
        <v>419</v>
      </c>
      <c r="BO22" s="422">
        <v>1032</v>
      </c>
      <c r="BP22" s="421">
        <v>1032</v>
      </c>
      <c r="BQ22" s="421">
        <v>1032</v>
      </c>
      <c r="BR22" s="421">
        <v>916.8</v>
      </c>
      <c r="BS22" s="423">
        <v>916.8</v>
      </c>
      <c r="BT22" s="421">
        <v>642.4</v>
      </c>
      <c r="BU22" s="421">
        <v>642.4</v>
      </c>
      <c r="BV22" s="421">
        <v>642.4</v>
      </c>
      <c r="BW22" s="421">
        <v>642.4</v>
      </c>
      <c r="BX22" s="423">
        <v>642.4</v>
      </c>
      <c r="BY22" s="353"/>
    </row>
    <row r="23" spans="1:77" x14ac:dyDescent="0.25">
      <c r="A23" s="252" t="s">
        <v>163</v>
      </c>
      <c r="B23" s="311">
        <v>42.4</v>
      </c>
      <c r="C23" s="312">
        <v>42.4</v>
      </c>
      <c r="D23" s="312">
        <v>44.8</v>
      </c>
      <c r="E23" s="312">
        <v>44.8</v>
      </c>
      <c r="F23" s="421">
        <v>44.8</v>
      </c>
      <c r="G23" s="422">
        <v>26.4</v>
      </c>
      <c r="H23" s="421">
        <v>26.4</v>
      </c>
      <c r="I23" s="421">
        <v>28</v>
      </c>
      <c r="J23" s="421">
        <v>28</v>
      </c>
      <c r="K23" s="423">
        <v>28</v>
      </c>
      <c r="L23" s="421">
        <v>92.8</v>
      </c>
      <c r="M23" s="421">
        <v>103.2</v>
      </c>
      <c r="N23" s="421">
        <v>103.2</v>
      </c>
      <c r="O23" s="421">
        <v>103.2</v>
      </c>
      <c r="P23" s="421">
        <v>104</v>
      </c>
      <c r="Q23" s="422">
        <v>52</v>
      </c>
      <c r="R23" s="421">
        <v>56.8</v>
      </c>
      <c r="S23" s="421">
        <v>56</v>
      </c>
      <c r="T23" s="421">
        <v>56</v>
      </c>
      <c r="U23" s="423">
        <v>56</v>
      </c>
      <c r="V23" s="421">
        <v>45.6</v>
      </c>
      <c r="W23" s="421">
        <v>45.6</v>
      </c>
      <c r="X23" s="421">
        <v>52</v>
      </c>
      <c r="Y23" s="421">
        <v>52</v>
      </c>
      <c r="Z23" s="421">
        <v>52</v>
      </c>
      <c r="AA23" s="422">
        <v>12.8</v>
      </c>
      <c r="AB23" s="421">
        <v>12.8</v>
      </c>
      <c r="AC23" s="421">
        <v>12.8</v>
      </c>
      <c r="AD23" s="421">
        <v>12.8</v>
      </c>
      <c r="AE23" s="423">
        <v>12.8</v>
      </c>
      <c r="AF23" s="424" t="s">
        <v>419</v>
      </c>
      <c r="AG23" s="424" t="s">
        <v>419</v>
      </c>
      <c r="AH23" s="424" t="s">
        <v>419</v>
      </c>
      <c r="AI23" s="424" t="s">
        <v>419</v>
      </c>
      <c r="AJ23" s="424" t="s">
        <v>419</v>
      </c>
      <c r="AK23" s="422">
        <v>1260</v>
      </c>
      <c r="AL23" s="421">
        <v>1197.5999999999999</v>
      </c>
      <c r="AM23" s="421">
        <v>1257.5999999999999</v>
      </c>
      <c r="AN23" s="421">
        <v>1352</v>
      </c>
      <c r="AO23" s="423">
        <v>1364</v>
      </c>
      <c r="AP23" s="421">
        <v>1300</v>
      </c>
      <c r="AQ23" s="421">
        <v>1300</v>
      </c>
      <c r="AR23" s="421">
        <v>1300</v>
      </c>
      <c r="AS23" s="421">
        <v>1233.5999999999999</v>
      </c>
      <c r="AT23" s="421">
        <v>1233.5999999999999</v>
      </c>
      <c r="AU23" s="422">
        <v>1552.8</v>
      </c>
      <c r="AV23" s="421">
        <v>1613.6</v>
      </c>
      <c r="AW23" s="421">
        <v>1613.6</v>
      </c>
      <c r="AX23" s="421">
        <v>1713.6</v>
      </c>
      <c r="AY23" s="423">
        <v>1714.4</v>
      </c>
      <c r="AZ23" s="314" t="s">
        <v>419</v>
      </c>
      <c r="BA23" s="314" t="s">
        <v>419</v>
      </c>
      <c r="BB23" s="314" t="s">
        <v>419</v>
      </c>
      <c r="BC23" s="314" t="s">
        <v>419</v>
      </c>
      <c r="BD23" s="314" t="s">
        <v>419</v>
      </c>
      <c r="BE23" s="422" t="s">
        <v>419</v>
      </c>
      <c r="BF23" s="421" t="s">
        <v>419</v>
      </c>
      <c r="BG23" s="421" t="s">
        <v>419</v>
      </c>
      <c r="BH23" s="421" t="s">
        <v>419</v>
      </c>
      <c r="BI23" s="423" t="s">
        <v>419</v>
      </c>
      <c r="BJ23" s="421" t="s">
        <v>419</v>
      </c>
      <c r="BK23" s="421" t="s">
        <v>419</v>
      </c>
      <c r="BL23" s="421" t="s">
        <v>419</v>
      </c>
      <c r="BM23" s="421" t="s">
        <v>419</v>
      </c>
      <c r="BN23" s="421" t="s">
        <v>419</v>
      </c>
      <c r="BO23" s="315" t="s">
        <v>419</v>
      </c>
      <c r="BP23" s="314" t="s">
        <v>419</v>
      </c>
      <c r="BQ23" s="314" t="s">
        <v>419</v>
      </c>
      <c r="BR23" s="314" t="s">
        <v>419</v>
      </c>
      <c r="BS23" s="425" t="s">
        <v>419</v>
      </c>
      <c r="BT23" s="421" t="s">
        <v>419</v>
      </c>
      <c r="BU23" s="421" t="s">
        <v>419</v>
      </c>
      <c r="BV23" s="421" t="s">
        <v>419</v>
      </c>
      <c r="BW23" s="421" t="s">
        <v>419</v>
      </c>
      <c r="BX23" s="423" t="s">
        <v>419</v>
      </c>
      <c r="BY23" s="353"/>
    </row>
    <row r="24" spans="1:77" x14ac:dyDescent="0.25">
      <c r="A24" s="252" t="s">
        <v>164</v>
      </c>
      <c r="B24" s="311">
        <v>32</v>
      </c>
      <c r="C24" s="312">
        <v>32</v>
      </c>
      <c r="D24" s="312">
        <v>35.200000000000003</v>
      </c>
      <c r="E24" s="312">
        <v>35.200000000000003</v>
      </c>
      <c r="F24" s="421">
        <v>35.200000000000003</v>
      </c>
      <c r="G24" s="422">
        <v>16</v>
      </c>
      <c r="H24" s="421">
        <v>16</v>
      </c>
      <c r="I24" s="421">
        <v>18.399999999999999</v>
      </c>
      <c r="J24" s="421">
        <v>18.399999999999999</v>
      </c>
      <c r="K24" s="423">
        <v>18.399999999999999</v>
      </c>
      <c r="L24" s="421">
        <v>62.4</v>
      </c>
      <c r="M24" s="421">
        <v>67.2</v>
      </c>
      <c r="N24" s="421">
        <v>67.2</v>
      </c>
      <c r="O24" s="421">
        <v>67.2</v>
      </c>
      <c r="P24" s="421">
        <v>64.8</v>
      </c>
      <c r="Q24" s="422">
        <v>41.6</v>
      </c>
      <c r="R24" s="421">
        <v>44</v>
      </c>
      <c r="S24" s="421">
        <v>43.2</v>
      </c>
      <c r="T24" s="421">
        <v>44</v>
      </c>
      <c r="U24" s="423">
        <v>44</v>
      </c>
      <c r="V24" s="421">
        <v>36</v>
      </c>
      <c r="W24" s="421">
        <v>36</v>
      </c>
      <c r="X24" s="421">
        <v>43.2</v>
      </c>
      <c r="Y24" s="421">
        <v>43.2</v>
      </c>
      <c r="Z24" s="421">
        <v>43.2</v>
      </c>
      <c r="AA24" s="422">
        <v>17.600000000000001</v>
      </c>
      <c r="AB24" s="421">
        <v>17.600000000000001</v>
      </c>
      <c r="AC24" s="421">
        <v>17.600000000000001</v>
      </c>
      <c r="AD24" s="421">
        <v>17.600000000000001</v>
      </c>
      <c r="AE24" s="423">
        <v>17.600000000000001</v>
      </c>
      <c r="AF24" s="421">
        <v>20.8</v>
      </c>
      <c r="AG24" s="421">
        <v>20.8</v>
      </c>
      <c r="AH24" s="421">
        <v>20.8</v>
      </c>
      <c r="AI24" s="421">
        <v>20.8</v>
      </c>
      <c r="AJ24" s="421">
        <v>20.8</v>
      </c>
      <c r="AK24" s="422">
        <v>1369.6</v>
      </c>
      <c r="AL24" s="421">
        <v>1369.6</v>
      </c>
      <c r="AM24" s="421">
        <v>1369.6</v>
      </c>
      <c r="AN24" s="421">
        <v>1344</v>
      </c>
      <c r="AO24" s="423">
        <v>1344</v>
      </c>
      <c r="AP24" s="421">
        <v>1243.2</v>
      </c>
      <c r="AQ24" s="421">
        <v>1243.2</v>
      </c>
      <c r="AR24" s="421">
        <v>1243.2</v>
      </c>
      <c r="AS24" s="421">
        <v>1283.2</v>
      </c>
      <c r="AT24" s="421">
        <v>1283.2</v>
      </c>
      <c r="AU24" s="422">
        <v>1600</v>
      </c>
      <c r="AV24" s="421">
        <v>1600</v>
      </c>
      <c r="AW24" s="421">
        <v>1600</v>
      </c>
      <c r="AX24" s="421">
        <v>1688.8</v>
      </c>
      <c r="AY24" s="423">
        <v>1688.8</v>
      </c>
      <c r="AZ24" s="421">
        <v>820.8</v>
      </c>
      <c r="BA24" s="421">
        <v>976</v>
      </c>
      <c r="BB24" s="421">
        <v>976</v>
      </c>
      <c r="BC24" s="421">
        <v>1013.6</v>
      </c>
      <c r="BD24" s="421">
        <v>1013.6</v>
      </c>
      <c r="BE24" s="422">
        <v>630.4</v>
      </c>
      <c r="BF24" s="421">
        <v>630.4</v>
      </c>
      <c r="BG24" s="421">
        <v>630.4</v>
      </c>
      <c r="BH24" s="421">
        <v>622.4</v>
      </c>
      <c r="BI24" s="423">
        <v>622.4</v>
      </c>
      <c r="BJ24" s="421">
        <v>464</v>
      </c>
      <c r="BK24" s="421">
        <v>464</v>
      </c>
      <c r="BL24" s="421">
        <v>464</v>
      </c>
      <c r="BM24" s="421">
        <v>497.6</v>
      </c>
      <c r="BN24" s="421">
        <v>497.6</v>
      </c>
      <c r="BO24" s="422">
        <v>1152</v>
      </c>
      <c r="BP24" s="421">
        <v>1152</v>
      </c>
      <c r="BQ24" s="421">
        <v>1152</v>
      </c>
      <c r="BR24" s="421">
        <v>1080.8</v>
      </c>
      <c r="BS24" s="423">
        <v>1080.8</v>
      </c>
      <c r="BT24" s="421">
        <v>1162.4000000000001</v>
      </c>
      <c r="BU24" s="421">
        <v>1132.8</v>
      </c>
      <c r="BV24" s="421">
        <v>1184</v>
      </c>
      <c r="BW24" s="421">
        <v>1184</v>
      </c>
      <c r="BX24" s="423">
        <v>1099.2</v>
      </c>
      <c r="BY24" s="353"/>
    </row>
    <row r="25" spans="1:77" x14ac:dyDescent="0.25">
      <c r="A25" s="252" t="s">
        <v>165</v>
      </c>
      <c r="B25" s="311">
        <v>28.8</v>
      </c>
      <c r="C25" s="312">
        <v>28</v>
      </c>
      <c r="D25" s="312">
        <v>30.4</v>
      </c>
      <c r="E25" s="312">
        <v>31.2</v>
      </c>
      <c r="F25" s="421">
        <v>30.4</v>
      </c>
      <c r="G25" s="422">
        <v>22.4</v>
      </c>
      <c r="H25" s="421">
        <v>22.4</v>
      </c>
      <c r="I25" s="421">
        <v>24</v>
      </c>
      <c r="J25" s="421">
        <v>24</v>
      </c>
      <c r="K25" s="423">
        <v>24</v>
      </c>
      <c r="L25" s="421">
        <v>66.400000000000006</v>
      </c>
      <c r="M25" s="421">
        <v>81.599999999999994</v>
      </c>
      <c r="N25" s="421">
        <v>81.599999999999994</v>
      </c>
      <c r="O25" s="421">
        <v>81.599999999999994</v>
      </c>
      <c r="P25" s="421">
        <v>80.8</v>
      </c>
      <c r="Q25" s="422">
        <v>36.799999999999997</v>
      </c>
      <c r="R25" s="421">
        <v>39.200000000000003</v>
      </c>
      <c r="S25" s="421">
        <v>39.200000000000003</v>
      </c>
      <c r="T25" s="421">
        <v>39.200000000000003</v>
      </c>
      <c r="U25" s="423">
        <v>36</v>
      </c>
      <c r="V25" s="421">
        <v>36.799999999999997</v>
      </c>
      <c r="W25" s="421">
        <v>36.799999999999997</v>
      </c>
      <c r="X25" s="421">
        <v>41.6</v>
      </c>
      <c r="Y25" s="421">
        <v>41.6</v>
      </c>
      <c r="Z25" s="421">
        <v>41.6</v>
      </c>
      <c r="AA25" s="422">
        <v>10.4</v>
      </c>
      <c r="AB25" s="421">
        <v>9.6</v>
      </c>
      <c r="AC25" s="421">
        <v>8.8000000000000007</v>
      </c>
      <c r="AD25" s="421">
        <v>10.4</v>
      </c>
      <c r="AE25" s="423">
        <v>8.8000000000000007</v>
      </c>
      <c r="AF25" s="421">
        <v>20.8</v>
      </c>
      <c r="AG25" s="421">
        <v>20.8</v>
      </c>
      <c r="AH25" s="421">
        <v>20.8</v>
      </c>
      <c r="AI25" s="421">
        <v>20.8</v>
      </c>
      <c r="AJ25" s="421">
        <v>20.8</v>
      </c>
      <c r="AK25" s="422">
        <v>1080</v>
      </c>
      <c r="AL25" s="421">
        <v>1050.4000000000001</v>
      </c>
      <c r="AM25" s="421">
        <v>1071.2</v>
      </c>
      <c r="AN25" s="421">
        <v>1128.8</v>
      </c>
      <c r="AO25" s="423">
        <v>1125.5999999999999</v>
      </c>
      <c r="AP25" s="421">
        <v>1084.8</v>
      </c>
      <c r="AQ25" s="421">
        <v>1085.5999999999999</v>
      </c>
      <c r="AR25" s="421">
        <v>1063.2</v>
      </c>
      <c r="AS25" s="421">
        <v>968</v>
      </c>
      <c r="AT25" s="421">
        <v>880.8</v>
      </c>
      <c r="AU25" s="422">
        <v>1744</v>
      </c>
      <c r="AV25" s="421">
        <v>1369.6</v>
      </c>
      <c r="AW25" s="421">
        <v>1617.6</v>
      </c>
      <c r="AX25" s="421">
        <v>1596.8</v>
      </c>
      <c r="AY25" s="423">
        <v>1410.4</v>
      </c>
      <c r="AZ25" s="421">
        <v>511.2</v>
      </c>
      <c r="BA25" s="421">
        <v>552</v>
      </c>
      <c r="BB25" s="421">
        <v>488</v>
      </c>
      <c r="BC25" s="421">
        <v>592</v>
      </c>
      <c r="BD25" s="421">
        <v>352.8</v>
      </c>
      <c r="BE25" s="315" t="s">
        <v>419</v>
      </c>
      <c r="BF25" s="314" t="s">
        <v>419</v>
      </c>
      <c r="BG25" s="314" t="s">
        <v>419</v>
      </c>
      <c r="BH25" s="314" t="s">
        <v>419</v>
      </c>
      <c r="BI25" s="425" t="s">
        <v>419</v>
      </c>
      <c r="BJ25" s="314" t="s">
        <v>419</v>
      </c>
      <c r="BK25" s="314" t="s">
        <v>419</v>
      </c>
      <c r="BL25" s="314" t="s">
        <v>419</v>
      </c>
      <c r="BM25" s="314" t="s">
        <v>419</v>
      </c>
      <c r="BN25" s="314" t="s">
        <v>419</v>
      </c>
      <c r="BO25" s="422" t="s">
        <v>419</v>
      </c>
      <c r="BP25" s="421" t="s">
        <v>419</v>
      </c>
      <c r="BQ25" s="421" t="s">
        <v>419</v>
      </c>
      <c r="BR25" s="421" t="s">
        <v>419</v>
      </c>
      <c r="BS25" s="423" t="s">
        <v>419</v>
      </c>
      <c r="BT25" s="421">
        <v>1154.4000000000001</v>
      </c>
      <c r="BU25" s="421">
        <v>1154.4000000000001</v>
      </c>
      <c r="BV25" s="421">
        <v>1154.4000000000001</v>
      </c>
      <c r="BW25" s="421">
        <v>1154.4000000000001</v>
      </c>
      <c r="BX25" s="423">
        <v>629.6</v>
      </c>
      <c r="BY25" s="353"/>
    </row>
    <row r="26" spans="1:77" x14ac:dyDescent="0.25">
      <c r="A26" s="252" t="s">
        <v>166</v>
      </c>
      <c r="B26" s="311">
        <v>41.6</v>
      </c>
      <c r="C26" s="312">
        <v>40.799999999999997</v>
      </c>
      <c r="D26" s="312">
        <v>44.8</v>
      </c>
      <c r="E26" s="312">
        <v>44</v>
      </c>
      <c r="F26" s="421">
        <v>44</v>
      </c>
      <c r="G26" s="422">
        <v>30.4</v>
      </c>
      <c r="H26" s="421">
        <v>30.4</v>
      </c>
      <c r="I26" s="421">
        <v>31.2</v>
      </c>
      <c r="J26" s="421">
        <v>31.2</v>
      </c>
      <c r="K26" s="423">
        <v>31.2</v>
      </c>
      <c r="L26" s="421">
        <v>111.2</v>
      </c>
      <c r="M26" s="421">
        <v>124</v>
      </c>
      <c r="N26" s="421">
        <v>124.8</v>
      </c>
      <c r="O26" s="421">
        <v>124.8</v>
      </c>
      <c r="P26" s="421">
        <v>126.4</v>
      </c>
      <c r="Q26" s="422">
        <v>51.2</v>
      </c>
      <c r="R26" s="421">
        <v>52.8</v>
      </c>
      <c r="S26" s="421">
        <v>52</v>
      </c>
      <c r="T26" s="421">
        <v>52.8</v>
      </c>
      <c r="U26" s="423">
        <v>52</v>
      </c>
      <c r="V26" s="421">
        <v>58.4</v>
      </c>
      <c r="W26" s="421">
        <v>61.6</v>
      </c>
      <c r="X26" s="421">
        <v>63.2</v>
      </c>
      <c r="Y26" s="421">
        <v>62.4</v>
      </c>
      <c r="Z26" s="421">
        <v>61.6</v>
      </c>
      <c r="AA26" s="422">
        <v>6.4</v>
      </c>
      <c r="AB26" s="421">
        <v>6.4</v>
      </c>
      <c r="AC26" s="421">
        <v>6.4</v>
      </c>
      <c r="AD26" s="421">
        <v>7.2</v>
      </c>
      <c r="AE26" s="423">
        <v>7.2</v>
      </c>
      <c r="AF26" s="421">
        <v>20.8</v>
      </c>
      <c r="AG26" s="421">
        <v>20.8</v>
      </c>
      <c r="AH26" s="421">
        <v>20.8</v>
      </c>
      <c r="AI26" s="421">
        <v>20.8</v>
      </c>
      <c r="AJ26" s="421">
        <v>20.8</v>
      </c>
      <c r="AK26" s="422">
        <v>1027.2</v>
      </c>
      <c r="AL26" s="421">
        <v>1027.2</v>
      </c>
      <c r="AM26" s="421">
        <v>1027.2</v>
      </c>
      <c r="AN26" s="421">
        <v>1027.2</v>
      </c>
      <c r="AO26" s="423">
        <v>1027.2</v>
      </c>
      <c r="AP26" s="421">
        <v>938.4</v>
      </c>
      <c r="AQ26" s="421">
        <v>1006.4</v>
      </c>
      <c r="AR26" s="421">
        <v>1089.5999999999999</v>
      </c>
      <c r="AS26" s="421">
        <v>991.2</v>
      </c>
      <c r="AT26" s="421">
        <v>988.8</v>
      </c>
      <c r="AU26" s="422">
        <v>1534.4</v>
      </c>
      <c r="AV26" s="421">
        <v>1534.4</v>
      </c>
      <c r="AW26" s="421">
        <v>1534.4</v>
      </c>
      <c r="AX26" s="421">
        <v>1534.4</v>
      </c>
      <c r="AY26" s="423">
        <v>997.6</v>
      </c>
      <c r="AZ26" s="314" t="s">
        <v>419</v>
      </c>
      <c r="BA26" s="314" t="s">
        <v>419</v>
      </c>
      <c r="BB26" s="314" t="s">
        <v>419</v>
      </c>
      <c r="BC26" s="314" t="s">
        <v>419</v>
      </c>
      <c r="BD26" s="314" t="s">
        <v>419</v>
      </c>
      <c r="BE26" s="422" t="s">
        <v>419</v>
      </c>
      <c r="BF26" s="421" t="s">
        <v>419</v>
      </c>
      <c r="BG26" s="421" t="s">
        <v>419</v>
      </c>
      <c r="BH26" s="421" t="s">
        <v>419</v>
      </c>
      <c r="BI26" s="423" t="s">
        <v>419</v>
      </c>
      <c r="BJ26" s="421">
        <v>615.20000000000005</v>
      </c>
      <c r="BK26" s="421">
        <v>615.20000000000005</v>
      </c>
      <c r="BL26" s="421">
        <v>615.20000000000005</v>
      </c>
      <c r="BM26" s="421">
        <v>615.20000000000005</v>
      </c>
      <c r="BN26" s="421">
        <v>615.20000000000005</v>
      </c>
      <c r="BO26" s="315" t="s">
        <v>419</v>
      </c>
      <c r="BP26" s="314" t="s">
        <v>419</v>
      </c>
      <c r="BQ26" s="314" t="s">
        <v>419</v>
      </c>
      <c r="BR26" s="314" t="s">
        <v>419</v>
      </c>
      <c r="BS26" s="425" t="s">
        <v>419</v>
      </c>
      <c r="BT26" s="314" t="s">
        <v>419</v>
      </c>
      <c r="BU26" s="314" t="s">
        <v>419</v>
      </c>
      <c r="BV26" s="314" t="s">
        <v>419</v>
      </c>
      <c r="BW26" s="314" t="s">
        <v>419</v>
      </c>
      <c r="BX26" s="425" t="s">
        <v>419</v>
      </c>
      <c r="BY26" s="353"/>
    </row>
    <row r="27" spans="1:77" x14ac:dyDescent="0.25">
      <c r="A27" s="252" t="s">
        <v>167</v>
      </c>
      <c r="B27" s="311">
        <v>31.2</v>
      </c>
      <c r="C27" s="312">
        <v>31.2</v>
      </c>
      <c r="D27" s="312">
        <v>33.6</v>
      </c>
      <c r="E27" s="312">
        <v>34.4</v>
      </c>
      <c r="F27" s="421">
        <v>34.4</v>
      </c>
      <c r="G27" s="422">
        <v>22.4</v>
      </c>
      <c r="H27" s="421">
        <v>22.4</v>
      </c>
      <c r="I27" s="421">
        <v>23.2</v>
      </c>
      <c r="J27" s="421">
        <v>23.2</v>
      </c>
      <c r="K27" s="423">
        <v>23.2</v>
      </c>
      <c r="L27" s="421">
        <v>70.400000000000006</v>
      </c>
      <c r="M27" s="421">
        <v>82.4</v>
      </c>
      <c r="N27" s="421">
        <v>83.2</v>
      </c>
      <c r="O27" s="421">
        <v>82.4</v>
      </c>
      <c r="P27" s="421">
        <v>82.4</v>
      </c>
      <c r="Q27" s="422">
        <v>46.4</v>
      </c>
      <c r="R27" s="421">
        <v>49.6</v>
      </c>
      <c r="S27" s="421">
        <v>49.6</v>
      </c>
      <c r="T27" s="421">
        <v>49.6</v>
      </c>
      <c r="U27" s="423">
        <v>50.4</v>
      </c>
      <c r="V27" s="421">
        <v>51.2</v>
      </c>
      <c r="W27" s="421">
        <v>50.4</v>
      </c>
      <c r="X27" s="421">
        <v>60.8</v>
      </c>
      <c r="Y27" s="421">
        <v>60.8</v>
      </c>
      <c r="Z27" s="421">
        <v>60.8</v>
      </c>
      <c r="AA27" s="422">
        <v>11.2</v>
      </c>
      <c r="AB27" s="421">
        <v>11.2</v>
      </c>
      <c r="AC27" s="421">
        <v>12</v>
      </c>
      <c r="AD27" s="421">
        <v>12</v>
      </c>
      <c r="AE27" s="423">
        <v>11.2</v>
      </c>
      <c r="AF27" s="421">
        <v>20.8</v>
      </c>
      <c r="AG27" s="421">
        <v>20.8</v>
      </c>
      <c r="AH27" s="421">
        <v>20.8</v>
      </c>
      <c r="AI27" s="421">
        <v>20.8</v>
      </c>
      <c r="AJ27" s="421">
        <v>20.8</v>
      </c>
      <c r="AK27" s="422">
        <v>964.8</v>
      </c>
      <c r="AL27" s="421">
        <v>900.8</v>
      </c>
      <c r="AM27" s="421">
        <v>920.8</v>
      </c>
      <c r="AN27" s="421">
        <v>1103.2</v>
      </c>
      <c r="AO27" s="423">
        <v>932</v>
      </c>
      <c r="AP27" s="421">
        <v>1043.2</v>
      </c>
      <c r="AQ27" s="421">
        <v>1043.2</v>
      </c>
      <c r="AR27" s="421">
        <v>1060</v>
      </c>
      <c r="AS27" s="421">
        <v>1159.2</v>
      </c>
      <c r="AT27" s="421">
        <v>1157.5999999999999</v>
      </c>
      <c r="AU27" s="422">
        <v>1401.6</v>
      </c>
      <c r="AV27" s="421">
        <v>1390.4</v>
      </c>
      <c r="AW27" s="421">
        <v>1401.6</v>
      </c>
      <c r="AX27" s="421">
        <v>1127.2</v>
      </c>
      <c r="AY27" s="423">
        <v>1120</v>
      </c>
      <c r="AZ27" s="421">
        <v>632</v>
      </c>
      <c r="BA27" s="421">
        <v>632</v>
      </c>
      <c r="BB27" s="421">
        <v>632</v>
      </c>
      <c r="BC27" s="421">
        <v>632</v>
      </c>
      <c r="BD27" s="421">
        <v>632</v>
      </c>
      <c r="BE27" s="315" t="s">
        <v>419</v>
      </c>
      <c r="BF27" s="314" t="s">
        <v>419</v>
      </c>
      <c r="BG27" s="314" t="s">
        <v>419</v>
      </c>
      <c r="BH27" s="314" t="s">
        <v>419</v>
      </c>
      <c r="BI27" s="425" t="s">
        <v>419</v>
      </c>
      <c r="BJ27" s="421">
        <v>609.6</v>
      </c>
      <c r="BK27" s="421">
        <v>609.6</v>
      </c>
      <c r="BL27" s="421">
        <v>609.6</v>
      </c>
      <c r="BM27" s="421">
        <v>609.6</v>
      </c>
      <c r="BN27" s="421">
        <v>609.6</v>
      </c>
      <c r="BO27" s="422">
        <v>1108.8</v>
      </c>
      <c r="BP27" s="421">
        <v>1108.8</v>
      </c>
      <c r="BQ27" s="421">
        <v>1108.8</v>
      </c>
      <c r="BR27" s="421">
        <v>1108.8</v>
      </c>
      <c r="BS27" s="423">
        <v>1108.8</v>
      </c>
      <c r="BT27" s="314" t="s">
        <v>419</v>
      </c>
      <c r="BU27" s="314" t="s">
        <v>419</v>
      </c>
      <c r="BV27" s="314" t="s">
        <v>419</v>
      </c>
      <c r="BW27" s="314" t="s">
        <v>419</v>
      </c>
      <c r="BX27" s="425" t="s">
        <v>419</v>
      </c>
      <c r="BY27" s="353"/>
    </row>
    <row r="28" spans="1:77" x14ac:dyDescent="0.25">
      <c r="A28" s="252" t="s">
        <v>168</v>
      </c>
      <c r="B28" s="311">
        <v>32.799999999999997</v>
      </c>
      <c r="C28" s="312">
        <v>32.799999999999997</v>
      </c>
      <c r="D28" s="312">
        <v>34.4</v>
      </c>
      <c r="E28" s="312">
        <v>34.4</v>
      </c>
      <c r="F28" s="421">
        <v>34.4</v>
      </c>
      <c r="G28" s="422">
        <v>24.8</v>
      </c>
      <c r="H28" s="421">
        <v>24.8</v>
      </c>
      <c r="I28" s="421">
        <v>25.6</v>
      </c>
      <c r="J28" s="421">
        <v>25.6</v>
      </c>
      <c r="K28" s="423">
        <v>25.6</v>
      </c>
      <c r="L28" s="421">
        <v>74.400000000000006</v>
      </c>
      <c r="M28" s="421">
        <v>82.4</v>
      </c>
      <c r="N28" s="421">
        <v>82.4</v>
      </c>
      <c r="O28" s="421">
        <v>82.4</v>
      </c>
      <c r="P28" s="421">
        <v>80.8</v>
      </c>
      <c r="Q28" s="422">
        <v>45.6</v>
      </c>
      <c r="R28" s="421">
        <v>48.8</v>
      </c>
      <c r="S28" s="421">
        <v>48</v>
      </c>
      <c r="T28" s="421">
        <v>48</v>
      </c>
      <c r="U28" s="423">
        <v>48.8</v>
      </c>
      <c r="V28" s="421">
        <v>43.2</v>
      </c>
      <c r="W28" s="421">
        <v>42.4</v>
      </c>
      <c r="X28" s="421">
        <v>54.4</v>
      </c>
      <c r="Y28" s="421">
        <v>55.2</v>
      </c>
      <c r="Z28" s="421">
        <v>55.2</v>
      </c>
      <c r="AA28" s="422">
        <v>16.8</v>
      </c>
      <c r="AB28" s="421">
        <v>17.600000000000001</v>
      </c>
      <c r="AC28" s="421">
        <v>16.8</v>
      </c>
      <c r="AD28" s="421">
        <v>16</v>
      </c>
      <c r="AE28" s="423">
        <v>14.4</v>
      </c>
      <c r="AF28" s="421">
        <v>20.8</v>
      </c>
      <c r="AG28" s="421">
        <v>20.8</v>
      </c>
      <c r="AH28" s="421">
        <v>20.8</v>
      </c>
      <c r="AI28" s="421">
        <v>20.8</v>
      </c>
      <c r="AJ28" s="421">
        <v>20.8</v>
      </c>
      <c r="AK28" s="422">
        <v>1308</v>
      </c>
      <c r="AL28" s="421">
        <v>1281.5999999999999</v>
      </c>
      <c r="AM28" s="421">
        <v>1296.8</v>
      </c>
      <c r="AN28" s="421">
        <v>1357.6</v>
      </c>
      <c r="AO28" s="423">
        <v>1357.6</v>
      </c>
      <c r="AP28" s="421">
        <v>1132</v>
      </c>
      <c r="AQ28" s="421">
        <v>1155.2</v>
      </c>
      <c r="AR28" s="421">
        <v>1152</v>
      </c>
      <c r="AS28" s="421">
        <v>1196</v>
      </c>
      <c r="AT28" s="421">
        <v>1116.8</v>
      </c>
      <c r="AU28" s="422">
        <v>1820</v>
      </c>
      <c r="AV28" s="421">
        <v>1824</v>
      </c>
      <c r="AW28" s="421">
        <v>1824</v>
      </c>
      <c r="AX28" s="421">
        <v>1740</v>
      </c>
      <c r="AY28" s="423">
        <v>1721.6</v>
      </c>
      <c r="AZ28" s="421">
        <v>1127.2</v>
      </c>
      <c r="BA28" s="421">
        <v>1112.8</v>
      </c>
      <c r="BB28" s="421">
        <v>1112.8</v>
      </c>
      <c r="BC28" s="421">
        <v>1112.8</v>
      </c>
      <c r="BD28" s="421">
        <v>1073.5999999999999</v>
      </c>
      <c r="BE28" s="315">
        <v>360</v>
      </c>
      <c r="BF28" s="314">
        <v>360</v>
      </c>
      <c r="BG28" s="314">
        <v>360</v>
      </c>
      <c r="BH28" s="314">
        <v>360</v>
      </c>
      <c r="BI28" s="425">
        <v>360</v>
      </c>
      <c r="BJ28" s="421">
        <v>615.20000000000005</v>
      </c>
      <c r="BK28" s="421">
        <v>615.20000000000005</v>
      </c>
      <c r="BL28" s="421">
        <v>615.20000000000005</v>
      </c>
      <c r="BM28" s="421">
        <v>615.20000000000005</v>
      </c>
      <c r="BN28" s="421">
        <v>615.20000000000005</v>
      </c>
      <c r="BO28" s="422">
        <v>1300.8</v>
      </c>
      <c r="BP28" s="421">
        <v>1313.6</v>
      </c>
      <c r="BQ28" s="421">
        <v>1313.6</v>
      </c>
      <c r="BR28" s="421">
        <v>1313.6</v>
      </c>
      <c r="BS28" s="423">
        <v>1313.6</v>
      </c>
      <c r="BT28" s="314">
        <v>1000</v>
      </c>
      <c r="BU28" s="314">
        <v>1000</v>
      </c>
      <c r="BV28" s="314">
        <v>1000</v>
      </c>
      <c r="BW28" s="314">
        <v>1000</v>
      </c>
      <c r="BX28" s="425">
        <v>1000</v>
      </c>
      <c r="BY28" s="353"/>
    </row>
    <row r="29" spans="1:77" x14ac:dyDescent="0.25">
      <c r="A29" s="252" t="s">
        <v>169</v>
      </c>
      <c r="B29" s="311">
        <v>32.799999999999997</v>
      </c>
      <c r="C29" s="312">
        <v>32</v>
      </c>
      <c r="D29" s="312">
        <v>36</v>
      </c>
      <c r="E29" s="312">
        <v>36</v>
      </c>
      <c r="F29" s="421">
        <v>35.200000000000003</v>
      </c>
      <c r="G29" s="422">
        <v>23.2</v>
      </c>
      <c r="H29" s="421">
        <v>23.2</v>
      </c>
      <c r="I29" s="421">
        <v>24</v>
      </c>
      <c r="J29" s="421">
        <v>24</v>
      </c>
      <c r="K29" s="423">
        <v>24</v>
      </c>
      <c r="L29" s="421">
        <v>74.400000000000006</v>
      </c>
      <c r="M29" s="421">
        <v>86.4</v>
      </c>
      <c r="N29" s="421">
        <v>86.4</v>
      </c>
      <c r="O29" s="421">
        <v>86.4</v>
      </c>
      <c r="P29" s="421">
        <v>84.8</v>
      </c>
      <c r="Q29" s="422">
        <v>48</v>
      </c>
      <c r="R29" s="421">
        <v>49.6</v>
      </c>
      <c r="S29" s="421">
        <v>48.8</v>
      </c>
      <c r="T29" s="421">
        <v>49.6</v>
      </c>
      <c r="U29" s="423">
        <v>50.4</v>
      </c>
      <c r="V29" s="421">
        <v>47.2</v>
      </c>
      <c r="W29" s="421">
        <v>47.2</v>
      </c>
      <c r="X29" s="421">
        <v>55.2</v>
      </c>
      <c r="Y29" s="421">
        <v>55.2</v>
      </c>
      <c r="Z29" s="421">
        <v>54.4</v>
      </c>
      <c r="AA29" s="422">
        <v>9.6</v>
      </c>
      <c r="AB29" s="421">
        <v>10.4</v>
      </c>
      <c r="AC29" s="421">
        <v>9.6</v>
      </c>
      <c r="AD29" s="421">
        <v>10.4</v>
      </c>
      <c r="AE29" s="423">
        <v>9.6</v>
      </c>
      <c r="AF29" s="421">
        <v>20.8</v>
      </c>
      <c r="AG29" s="421">
        <v>20.8</v>
      </c>
      <c r="AH29" s="421">
        <v>20.8</v>
      </c>
      <c r="AI29" s="421">
        <v>20.8</v>
      </c>
      <c r="AJ29" s="421">
        <v>20.8</v>
      </c>
      <c r="AK29" s="422">
        <v>1049.5999999999999</v>
      </c>
      <c r="AL29" s="421">
        <v>1049.5999999999999</v>
      </c>
      <c r="AM29" s="421">
        <v>1049.5999999999999</v>
      </c>
      <c r="AN29" s="421">
        <v>1259.2</v>
      </c>
      <c r="AO29" s="423">
        <v>1259.2</v>
      </c>
      <c r="AP29" s="421">
        <v>1209.5999999999999</v>
      </c>
      <c r="AQ29" s="421">
        <v>1208.8</v>
      </c>
      <c r="AR29" s="421">
        <v>1211.2</v>
      </c>
      <c r="AS29" s="421">
        <v>1329.6</v>
      </c>
      <c r="AT29" s="421">
        <v>1327.2</v>
      </c>
      <c r="AU29" s="422">
        <v>1336</v>
      </c>
      <c r="AV29" s="421">
        <v>1336</v>
      </c>
      <c r="AW29" s="421">
        <v>1336</v>
      </c>
      <c r="AX29" s="421">
        <v>1336</v>
      </c>
      <c r="AY29" s="423">
        <v>1336</v>
      </c>
      <c r="AZ29" s="421">
        <v>529.6</v>
      </c>
      <c r="BA29" s="421">
        <v>529.6</v>
      </c>
      <c r="BB29" s="421">
        <v>529.6</v>
      </c>
      <c r="BC29" s="421">
        <v>529.6</v>
      </c>
      <c r="BD29" s="421">
        <v>529.6</v>
      </c>
      <c r="BE29" s="422" t="s">
        <v>419</v>
      </c>
      <c r="BF29" s="421" t="s">
        <v>419</v>
      </c>
      <c r="BG29" s="421" t="s">
        <v>419</v>
      </c>
      <c r="BH29" s="421" t="s">
        <v>419</v>
      </c>
      <c r="BI29" s="423" t="s">
        <v>419</v>
      </c>
      <c r="BJ29" s="314">
        <v>609.6</v>
      </c>
      <c r="BK29" s="314">
        <v>609.6</v>
      </c>
      <c r="BL29" s="314">
        <v>609.6</v>
      </c>
      <c r="BM29" s="314">
        <v>609.6</v>
      </c>
      <c r="BN29" s="314">
        <v>609.6</v>
      </c>
      <c r="BO29" s="422" t="s">
        <v>419</v>
      </c>
      <c r="BP29" s="421" t="s">
        <v>419</v>
      </c>
      <c r="BQ29" s="421" t="s">
        <v>419</v>
      </c>
      <c r="BR29" s="421" t="s">
        <v>419</v>
      </c>
      <c r="BS29" s="423" t="s">
        <v>419</v>
      </c>
      <c r="BT29" s="314" t="s">
        <v>419</v>
      </c>
      <c r="BU29" s="314" t="s">
        <v>419</v>
      </c>
      <c r="BV29" s="314" t="s">
        <v>419</v>
      </c>
      <c r="BW29" s="314" t="s">
        <v>419</v>
      </c>
      <c r="BX29" s="425" t="s">
        <v>419</v>
      </c>
      <c r="BY29" s="353"/>
    </row>
    <row r="30" spans="1:77" x14ac:dyDescent="0.25">
      <c r="A30" s="252" t="s">
        <v>170</v>
      </c>
      <c r="B30" s="311">
        <v>22.4</v>
      </c>
      <c r="C30" s="312">
        <v>22.4</v>
      </c>
      <c r="D30" s="312">
        <v>24.8</v>
      </c>
      <c r="E30" s="312">
        <v>25.6</v>
      </c>
      <c r="F30" s="421">
        <v>24.8</v>
      </c>
      <c r="G30" s="422">
        <v>12.8</v>
      </c>
      <c r="H30" s="421">
        <v>12.8</v>
      </c>
      <c r="I30" s="421">
        <v>16</v>
      </c>
      <c r="J30" s="421">
        <v>16</v>
      </c>
      <c r="K30" s="423">
        <v>19.2</v>
      </c>
      <c r="L30" s="314">
        <v>86.4</v>
      </c>
      <c r="M30" s="314">
        <v>80.8</v>
      </c>
      <c r="N30" s="314">
        <v>80.8</v>
      </c>
      <c r="O30" s="314">
        <v>80.8</v>
      </c>
      <c r="P30" s="314">
        <v>80.8</v>
      </c>
      <c r="Q30" s="422">
        <v>34.4</v>
      </c>
      <c r="R30" s="421">
        <v>35.200000000000003</v>
      </c>
      <c r="S30" s="421">
        <v>34.4</v>
      </c>
      <c r="T30" s="421">
        <v>34.4</v>
      </c>
      <c r="U30" s="423">
        <v>37.6</v>
      </c>
      <c r="V30" s="421">
        <v>36</v>
      </c>
      <c r="W30" s="421">
        <v>36</v>
      </c>
      <c r="X30" s="421">
        <v>40.799999999999997</v>
      </c>
      <c r="Y30" s="421">
        <v>40.799999999999997</v>
      </c>
      <c r="Z30" s="421">
        <v>41.6</v>
      </c>
      <c r="AA30" s="422">
        <v>15.2</v>
      </c>
      <c r="AB30" s="421">
        <v>15.2</v>
      </c>
      <c r="AC30" s="421">
        <v>16.8</v>
      </c>
      <c r="AD30" s="421">
        <v>16.8</v>
      </c>
      <c r="AE30" s="423">
        <v>16.8</v>
      </c>
      <c r="AF30" s="421">
        <v>20.8</v>
      </c>
      <c r="AG30" s="421">
        <v>20.8</v>
      </c>
      <c r="AH30" s="421">
        <v>20.8</v>
      </c>
      <c r="AI30" s="421">
        <v>20.8</v>
      </c>
      <c r="AJ30" s="421">
        <v>20.8</v>
      </c>
      <c r="AK30" s="422">
        <v>1059.2</v>
      </c>
      <c r="AL30" s="421">
        <v>1059.2</v>
      </c>
      <c r="AM30" s="421">
        <v>1059.2</v>
      </c>
      <c r="AN30" s="421">
        <v>1189.5999999999999</v>
      </c>
      <c r="AO30" s="423">
        <v>1189.5999999999999</v>
      </c>
      <c r="AP30" s="421">
        <v>972.8</v>
      </c>
      <c r="AQ30" s="421">
        <v>972.8</v>
      </c>
      <c r="AR30" s="421">
        <v>957.6</v>
      </c>
      <c r="AS30" s="421">
        <v>972.8</v>
      </c>
      <c r="AT30" s="421">
        <v>972.8</v>
      </c>
      <c r="AU30" s="422">
        <v>1212</v>
      </c>
      <c r="AV30" s="421">
        <v>1212</v>
      </c>
      <c r="AW30" s="421">
        <v>1212</v>
      </c>
      <c r="AX30" s="421">
        <v>1170.4000000000001</v>
      </c>
      <c r="AY30" s="423">
        <v>1170.4000000000001</v>
      </c>
      <c r="AZ30" s="421">
        <v>881.6</v>
      </c>
      <c r="BA30" s="421">
        <v>881.6</v>
      </c>
      <c r="BB30" s="421">
        <v>881.6</v>
      </c>
      <c r="BC30" s="421">
        <v>936.8</v>
      </c>
      <c r="BD30" s="421">
        <v>936.8</v>
      </c>
      <c r="BE30" s="422">
        <v>600</v>
      </c>
      <c r="BF30" s="421">
        <v>703.2</v>
      </c>
      <c r="BG30" s="421">
        <v>703.2</v>
      </c>
      <c r="BH30" s="421">
        <v>703.2</v>
      </c>
      <c r="BI30" s="423">
        <v>704</v>
      </c>
      <c r="BJ30" s="421" t="s">
        <v>419</v>
      </c>
      <c r="BK30" s="421" t="s">
        <v>419</v>
      </c>
      <c r="BL30" s="421" t="s">
        <v>419</v>
      </c>
      <c r="BM30" s="421" t="s">
        <v>419</v>
      </c>
      <c r="BN30" s="421" t="s">
        <v>419</v>
      </c>
      <c r="BO30" s="422">
        <v>872.8</v>
      </c>
      <c r="BP30" s="421">
        <v>872.8</v>
      </c>
      <c r="BQ30" s="421">
        <v>872.8</v>
      </c>
      <c r="BR30" s="421">
        <v>872.8</v>
      </c>
      <c r="BS30" s="423">
        <v>748.8</v>
      </c>
      <c r="BT30" s="314">
        <v>776</v>
      </c>
      <c r="BU30" s="314">
        <v>776</v>
      </c>
      <c r="BV30" s="314">
        <v>776</v>
      </c>
      <c r="BW30" s="314">
        <v>776</v>
      </c>
      <c r="BX30" s="425">
        <v>776</v>
      </c>
      <c r="BY30" s="353"/>
    </row>
    <row r="31" spans="1:77" x14ac:dyDescent="0.25">
      <c r="A31" s="252" t="s">
        <v>171</v>
      </c>
      <c r="B31" s="311">
        <v>36</v>
      </c>
      <c r="C31" s="312">
        <v>35.200000000000003</v>
      </c>
      <c r="D31" s="312">
        <v>39.200000000000003</v>
      </c>
      <c r="E31" s="312">
        <v>39.200000000000003</v>
      </c>
      <c r="F31" s="421">
        <v>39.200000000000003</v>
      </c>
      <c r="G31" s="422">
        <v>24</v>
      </c>
      <c r="H31" s="421">
        <v>24</v>
      </c>
      <c r="I31" s="421">
        <v>26.4</v>
      </c>
      <c r="J31" s="421">
        <v>26.4</v>
      </c>
      <c r="K31" s="423">
        <v>26.4</v>
      </c>
      <c r="L31" s="421">
        <v>80</v>
      </c>
      <c r="M31" s="421">
        <v>88</v>
      </c>
      <c r="N31" s="421">
        <v>88</v>
      </c>
      <c r="O31" s="421">
        <v>88</v>
      </c>
      <c r="P31" s="421">
        <v>84</v>
      </c>
      <c r="Q31" s="422">
        <v>50.4</v>
      </c>
      <c r="R31" s="421">
        <v>52.8</v>
      </c>
      <c r="S31" s="421">
        <v>52</v>
      </c>
      <c r="T31" s="421">
        <v>52.8</v>
      </c>
      <c r="U31" s="423">
        <v>52.8</v>
      </c>
      <c r="V31" s="421">
        <v>52.8</v>
      </c>
      <c r="W31" s="421">
        <v>52.8</v>
      </c>
      <c r="X31" s="421">
        <v>55.2</v>
      </c>
      <c r="Y31" s="421">
        <v>55.2</v>
      </c>
      <c r="Z31" s="421">
        <v>55.2</v>
      </c>
      <c r="AA31" s="422">
        <v>16.8</v>
      </c>
      <c r="AB31" s="421">
        <v>16.8</v>
      </c>
      <c r="AC31" s="421">
        <v>16</v>
      </c>
      <c r="AD31" s="421">
        <v>16</v>
      </c>
      <c r="AE31" s="423">
        <v>16</v>
      </c>
      <c r="AF31" s="421">
        <v>20.8</v>
      </c>
      <c r="AG31" s="421">
        <v>20.8</v>
      </c>
      <c r="AH31" s="421">
        <v>20.8</v>
      </c>
      <c r="AI31" s="421">
        <v>20.8</v>
      </c>
      <c r="AJ31" s="421">
        <v>20.8</v>
      </c>
      <c r="AK31" s="422">
        <v>1348.8</v>
      </c>
      <c r="AL31" s="421">
        <v>1348.8</v>
      </c>
      <c r="AM31" s="421">
        <v>1348.8</v>
      </c>
      <c r="AN31" s="421">
        <v>1446.4</v>
      </c>
      <c r="AO31" s="423">
        <v>1446.4</v>
      </c>
      <c r="AP31" s="421">
        <v>1277.5999999999999</v>
      </c>
      <c r="AQ31" s="421">
        <v>1268.8</v>
      </c>
      <c r="AR31" s="421">
        <v>1274.4000000000001</v>
      </c>
      <c r="AS31" s="421">
        <v>1332</v>
      </c>
      <c r="AT31" s="421">
        <v>1326.4</v>
      </c>
      <c r="AU31" s="422">
        <v>1920</v>
      </c>
      <c r="AV31" s="421">
        <v>1923.2</v>
      </c>
      <c r="AW31" s="421">
        <v>1923.2</v>
      </c>
      <c r="AX31" s="421">
        <v>1983.2</v>
      </c>
      <c r="AY31" s="423">
        <v>1983.2</v>
      </c>
      <c r="AZ31" s="421">
        <v>1262.4000000000001</v>
      </c>
      <c r="BA31" s="421">
        <v>1262.4000000000001</v>
      </c>
      <c r="BB31" s="421">
        <v>1262.4000000000001</v>
      </c>
      <c r="BC31" s="421">
        <v>1208</v>
      </c>
      <c r="BD31" s="421">
        <v>1208</v>
      </c>
      <c r="BE31" s="422">
        <v>486.4</v>
      </c>
      <c r="BF31" s="421">
        <v>486.4</v>
      </c>
      <c r="BG31" s="421">
        <v>486.4</v>
      </c>
      <c r="BH31" s="421">
        <v>486.4</v>
      </c>
      <c r="BI31" s="423">
        <v>486.4</v>
      </c>
      <c r="BJ31" s="421">
        <v>688.8</v>
      </c>
      <c r="BK31" s="421">
        <v>688.8</v>
      </c>
      <c r="BL31" s="421">
        <v>688.8</v>
      </c>
      <c r="BM31" s="421">
        <v>614.4</v>
      </c>
      <c r="BN31" s="421">
        <v>614.4</v>
      </c>
      <c r="BO31" s="422">
        <v>1384.8</v>
      </c>
      <c r="BP31" s="421">
        <v>1384.8</v>
      </c>
      <c r="BQ31" s="421">
        <v>1384.8</v>
      </c>
      <c r="BR31" s="421">
        <v>1384.8</v>
      </c>
      <c r="BS31" s="423">
        <v>1384.8</v>
      </c>
      <c r="BT31" s="421">
        <v>1123.2</v>
      </c>
      <c r="BU31" s="421">
        <v>1123.2</v>
      </c>
      <c r="BV31" s="421">
        <v>1123.2</v>
      </c>
      <c r="BW31" s="421">
        <v>1123.2</v>
      </c>
      <c r="BX31" s="423">
        <v>1123.2</v>
      </c>
      <c r="BY31" s="353"/>
    </row>
    <row r="32" spans="1:77" x14ac:dyDescent="0.25">
      <c r="A32" s="252" t="s">
        <v>172</v>
      </c>
      <c r="B32" s="311">
        <v>28</v>
      </c>
      <c r="C32" s="312">
        <v>28</v>
      </c>
      <c r="D32" s="312">
        <v>31.2</v>
      </c>
      <c r="E32" s="312">
        <v>31.2</v>
      </c>
      <c r="F32" s="421">
        <v>31.2</v>
      </c>
      <c r="G32" s="422">
        <v>21.6</v>
      </c>
      <c r="H32" s="421">
        <v>22.4</v>
      </c>
      <c r="I32" s="421">
        <v>23.2</v>
      </c>
      <c r="J32" s="421">
        <v>24</v>
      </c>
      <c r="K32" s="423">
        <v>24</v>
      </c>
      <c r="L32" s="421">
        <v>68</v>
      </c>
      <c r="M32" s="421">
        <v>74.400000000000006</v>
      </c>
      <c r="N32" s="421">
        <v>74.400000000000006</v>
      </c>
      <c r="O32" s="421">
        <v>74.400000000000006</v>
      </c>
      <c r="P32" s="421">
        <v>71.2</v>
      </c>
      <c r="Q32" s="422">
        <v>42.4</v>
      </c>
      <c r="R32" s="421">
        <v>44.8</v>
      </c>
      <c r="S32" s="421">
        <v>44</v>
      </c>
      <c r="T32" s="421">
        <v>44</v>
      </c>
      <c r="U32" s="423">
        <v>38.4</v>
      </c>
      <c r="V32" s="421">
        <v>36.799999999999997</v>
      </c>
      <c r="W32" s="421">
        <v>36.799999999999997</v>
      </c>
      <c r="X32" s="421">
        <v>44</v>
      </c>
      <c r="Y32" s="421">
        <v>44</v>
      </c>
      <c r="Z32" s="421">
        <v>44</v>
      </c>
      <c r="AA32" s="422">
        <v>16</v>
      </c>
      <c r="AB32" s="421">
        <v>16</v>
      </c>
      <c r="AC32" s="421">
        <v>16</v>
      </c>
      <c r="AD32" s="421">
        <v>16</v>
      </c>
      <c r="AE32" s="423">
        <v>16</v>
      </c>
      <c r="AF32" s="421">
        <v>20.8</v>
      </c>
      <c r="AG32" s="421">
        <v>20.8</v>
      </c>
      <c r="AH32" s="421">
        <v>20.8</v>
      </c>
      <c r="AI32" s="421">
        <v>20.8</v>
      </c>
      <c r="AJ32" s="421">
        <v>20.8</v>
      </c>
      <c r="AK32" s="422">
        <v>1183.2</v>
      </c>
      <c r="AL32" s="421">
        <v>1183.2</v>
      </c>
      <c r="AM32" s="421">
        <v>1183.2</v>
      </c>
      <c r="AN32" s="421">
        <v>1240</v>
      </c>
      <c r="AO32" s="423">
        <v>1240</v>
      </c>
      <c r="AP32" s="421">
        <v>1188.8</v>
      </c>
      <c r="AQ32" s="421">
        <v>1188.8</v>
      </c>
      <c r="AR32" s="421">
        <v>1188.8</v>
      </c>
      <c r="AS32" s="421">
        <v>1256.8</v>
      </c>
      <c r="AT32" s="421">
        <v>1256.8</v>
      </c>
      <c r="AU32" s="422">
        <v>1666.4</v>
      </c>
      <c r="AV32" s="421">
        <v>1666.4</v>
      </c>
      <c r="AW32" s="421">
        <v>1666.4</v>
      </c>
      <c r="AX32" s="421">
        <v>1748.8</v>
      </c>
      <c r="AY32" s="423">
        <v>1769.6</v>
      </c>
      <c r="AZ32" s="421">
        <v>872.8</v>
      </c>
      <c r="BA32" s="421">
        <v>872.8</v>
      </c>
      <c r="BB32" s="421">
        <v>872.8</v>
      </c>
      <c r="BC32" s="421">
        <v>872.8</v>
      </c>
      <c r="BD32" s="421">
        <v>872.8</v>
      </c>
      <c r="BE32" s="422">
        <v>565.6</v>
      </c>
      <c r="BF32" s="421">
        <v>565.6</v>
      </c>
      <c r="BG32" s="421">
        <v>565.6</v>
      </c>
      <c r="BH32" s="421">
        <v>565.6</v>
      </c>
      <c r="BI32" s="423">
        <v>565.6</v>
      </c>
      <c r="BJ32" s="421">
        <v>615.20000000000005</v>
      </c>
      <c r="BK32" s="421">
        <v>615.20000000000005</v>
      </c>
      <c r="BL32" s="421">
        <v>615.20000000000005</v>
      </c>
      <c r="BM32" s="421">
        <v>615.20000000000005</v>
      </c>
      <c r="BN32" s="421">
        <v>615.20000000000005</v>
      </c>
      <c r="BO32" s="422" t="s">
        <v>419</v>
      </c>
      <c r="BP32" s="421" t="s">
        <v>419</v>
      </c>
      <c r="BQ32" s="421" t="s">
        <v>419</v>
      </c>
      <c r="BR32" s="421" t="s">
        <v>419</v>
      </c>
      <c r="BS32" s="423" t="s">
        <v>419</v>
      </c>
      <c r="BT32" s="421">
        <v>974.4</v>
      </c>
      <c r="BU32" s="421">
        <v>974.4</v>
      </c>
      <c r="BV32" s="421">
        <v>974.4</v>
      </c>
      <c r="BW32" s="421">
        <v>974.4</v>
      </c>
      <c r="BX32" s="423">
        <v>974.4</v>
      </c>
      <c r="BY32" s="353"/>
    </row>
    <row r="33" spans="1:77" x14ac:dyDescent="0.25">
      <c r="A33" s="252" t="s">
        <v>173</v>
      </c>
      <c r="B33" s="311">
        <v>27.2</v>
      </c>
      <c r="C33" s="312">
        <v>27.2</v>
      </c>
      <c r="D33" s="312">
        <v>31.2</v>
      </c>
      <c r="E33" s="312">
        <v>31.2</v>
      </c>
      <c r="F33" s="421">
        <v>31.2</v>
      </c>
      <c r="G33" s="422">
        <v>20.8</v>
      </c>
      <c r="H33" s="421">
        <v>20.8</v>
      </c>
      <c r="I33" s="421">
        <v>23.2</v>
      </c>
      <c r="J33" s="421">
        <v>23.2</v>
      </c>
      <c r="K33" s="423">
        <v>23.2</v>
      </c>
      <c r="L33" s="421">
        <v>60</v>
      </c>
      <c r="M33" s="421">
        <v>70.400000000000006</v>
      </c>
      <c r="N33" s="421">
        <v>70.400000000000006</v>
      </c>
      <c r="O33" s="421">
        <v>70.400000000000006</v>
      </c>
      <c r="P33" s="421">
        <v>66.400000000000006</v>
      </c>
      <c r="Q33" s="422">
        <v>36.799999999999997</v>
      </c>
      <c r="R33" s="421">
        <v>38.4</v>
      </c>
      <c r="S33" s="421">
        <v>38.4</v>
      </c>
      <c r="T33" s="421">
        <v>39.200000000000003</v>
      </c>
      <c r="U33" s="423">
        <v>46.4</v>
      </c>
      <c r="V33" s="421">
        <v>42.4</v>
      </c>
      <c r="W33" s="421">
        <v>42.4</v>
      </c>
      <c r="X33" s="421">
        <v>51.2</v>
      </c>
      <c r="Y33" s="421">
        <v>51.2</v>
      </c>
      <c r="Z33" s="421">
        <v>51.2</v>
      </c>
      <c r="AA33" s="422">
        <v>16.8</v>
      </c>
      <c r="AB33" s="421">
        <v>16.8</v>
      </c>
      <c r="AC33" s="421">
        <v>16.8</v>
      </c>
      <c r="AD33" s="421">
        <v>16.8</v>
      </c>
      <c r="AE33" s="423">
        <v>16.8</v>
      </c>
      <c r="AF33" s="421">
        <v>20.8</v>
      </c>
      <c r="AG33" s="421">
        <v>20.8</v>
      </c>
      <c r="AH33" s="421">
        <v>20.8</v>
      </c>
      <c r="AI33" s="421">
        <v>20.8</v>
      </c>
      <c r="AJ33" s="421">
        <v>20.8</v>
      </c>
      <c r="AK33" s="422">
        <v>1136.8</v>
      </c>
      <c r="AL33" s="421">
        <v>1136.8</v>
      </c>
      <c r="AM33" s="421">
        <v>1136.8</v>
      </c>
      <c r="AN33" s="421">
        <v>1188</v>
      </c>
      <c r="AO33" s="423">
        <v>1188</v>
      </c>
      <c r="AP33" s="421">
        <v>1236</v>
      </c>
      <c r="AQ33" s="421">
        <v>1216.8</v>
      </c>
      <c r="AR33" s="421">
        <v>1224.8</v>
      </c>
      <c r="AS33" s="421">
        <v>1260.8</v>
      </c>
      <c r="AT33" s="421">
        <v>1266.4000000000001</v>
      </c>
      <c r="AU33" s="422">
        <v>1510.4</v>
      </c>
      <c r="AV33" s="421">
        <v>1510.4</v>
      </c>
      <c r="AW33" s="421">
        <v>1510.4</v>
      </c>
      <c r="AX33" s="421">
        <v>1420.8</v>
      </c>
      <c r="AY33" s="423">
        <v>1420.8</v>
      </c>
      <c r="AZ33" s="421">
        <v>768</v>
      </c>
      <c r="BA33" s="421">
        <v>768</v>
      </c>
      <c r="BB33" s="421">
        <v>768</v>
      </c>
      <c r="BC33" s="421">
        <v>768</v>
      </c>
      <c r="BD33" s="421">
        <v>768</v>
      </c>
      <c r="BE33" s="422">
        <v>520.79999999999995</v>
      </c>
      <c r="BF33" s="421">
        <v>568.79999999999995</v>
      </c>
      <c r="BG33" s="421">
        <v>568.79999999999995</v>
      </c>
      <c r="BH33" s="421">
        <v>568.79999999999995</v>
      </c>
      <c r="BI33" s="423">
        <v>568.79999999999995</v>
      </c>
      <c r="BJ33" s="421" t="s">
        <v>419</v>
      </c>
      <c r="BK33" s="421" t="s">
        <v>419</v>
      </c>
      <c r="BL33" s="421" t="s">
        <v>419</v>
      </c>
      <c r="BM33" s="421" t="s">
        <v>419</v>
      </c>
      <c r="BN33" s="421" t="s">
        <v>419</v>
      </c>
      <c r="BO33" s="315">
        <v>1087.2</v>
      </c>
      <c r="BP33" s="314">
        <v>1087.2</v>
      </c>
      <c r="BQ33" s="314">
        <v>1087.2</v>
      </c>
      <c r="BR33" s="314">
        <v>1087.2</v>
      </c>
      <c r="BS33" s="425">
        <v>909.6</v>
      </c>
      <c r="BT33" s="421">
        <v>819.2</v>
      </c>
      <c r="BU33" s="421">
        <v>819.2</v>
      </c>
      <c r="BV33" s="421">
        <v>819.2</v>
      </c>
      <c r="BW33" s="421">
        <v>819.2</v>
      </c>
      <c r="BX33" s="423">
        <v>819.2</v>
      </c>
      <c r="BY33" s="353"/>
    </row>
    <row r="34" spans="1:77" x14ac:dyDescent="0.25">
      <c r="A34" s="252" t="s">
        <v>174</v>
      </c>
      <c r="B34" s="311">
        <v>31.2</v>
      </c>
      <c r="C34" s="312">
        <v>31.2</v>
      </c>
      <c r="D34" s="312">
        <v>34.4</v>
      </c>
      <c r="E34" s="312">
        <v>34.4</v>
      </c>
      <c r="F34" s="421">
        <v>34.4</v>
      </c>
      <c r="G34" s="422">
        <v>25.6</v>
      </c>
      <c r="H34" s="421">
        <v>25.6</v>
      </c>
      <c r="I34" s="421">
        <v>22.4</v>
      </c>
      <c r="J34" s="421">
        <v>22.4</v>
      </c>
      <c r="K34" s="423">
        <v>22.4</v>
      </c>
      <c r="L34" s="421">
        <v>65.599999999999994</v>
      </c>
      <c r="M34" s="421">
        <v>78.400000000000006</v>
      </c>
      <c r="N34" s="421">
        <v>78.400000000000006</v>
      </c>
      <c r="O34" s="421">
        <v>78.400000000000006</v>
      </c>
      <c r="P34" s="421">
        <v>74.400000000000006</v>
      </c>
      <c r="Q34" s="422">
        <v>43.2</v>
      </c>
      <c r="R34" s="421">
        <v>44</v>
      </c>
      <c r="S34" s="421">
        <v>44.8</v>
      </c>
      <c r="T34" s="421">
        <v>44</v>
      </c>
      <c r="U34" s="423">
        <v>50.4</v>
      </c>
      <c r="V34" s="421">
        <v>46.4</v>
      </c>
      <c r="W34" s="421">
        <v>46.4</v>
      </c>
      <c r="X34" s="421">
        <v>53.6</v>
      </c>
      <c r="Y34" s="421">
        <v>53.6</v>
      </c>
      <c r="Z34" s="421">
        <v>53.6</v>
      </c>
      <c r="AA34" s="422">
        <v>16.8</v>
      </c>
      <c r="AB34" s="421">
        <v>16.8</v>
      </c>
      <c r="AC34" s="421">
        <v>16</v>
      </c>
      <c r="AD34" s="421">
        <v>16</v>
      </c>
      <c r="AE34" s="423">
        <v>16</v>
      </c>
      <c r="AF34" s="424" t="s">
        <v>419</v>
      </c>
      <c r="AG34" s="424" t="s">
        <v>419</v>
      </c>
      <c r="AH34" s="424" t="s">
        <v>419</v>
      </c>
      <c r="AI34" s="424" t="s">
        <v>419</v>
      </c>
      <c r="AJ34" s="424" t="s">
        <v>419</v>
      </c>
      <c r="AK34" s="422">
        <v>1299.2</v>
      </c>
      <c r="AL34" s="421">
        <v>1299.2</v>
      </c>
      <c r="AM34" s="421">
        <v>1299.2</v>
      </c>
      <c r="AN34" s="421">
        <v>1393.6</v>
      </c>
      <c r="AO34" s="423">
        <v>1393.6</v>
      </c>
      <c r="AP34" s="421">
        <v>1180</v>
      </c>
      <c r="AQ34" s="421">
        <v>1180</v>
      </c>
      <c r="AR34" s="421">
        <v>1184.8</v>
      </c>
      <c r="AS34" s="421">
        <v>1227.2</v>
      </c>
      <c r="AT34" s="421">
        <v>1227.2</v>
      </c>
      <c r="AU34" s="422">
        <v>1803.2</v>
      </c>
      <c r="AV34" s="421">
        <v>1803.2</v>
      </c>
      <c r="AW34" s="421">
        <v>1799.2</v>
      </c>
      <c r="AX34" s="421">
        <v>1781.6</v>
      </c>
      <c r="AY34" s="423">
        <v>1780.8</v>
      </c>
      <c r="AZ34" s="421">
        <v>1015.2</v>
      </c>
      <c r="BA34" s="421">
        <v>1015.2</v>
      </c>
      <c r="BB34" s="421">
        <v>1015.2</v>
      </c>
      <c r="BC34" s="421">
        <v>1009.6</v>
      </c>
      <c r="BD34" s="421">
        <v>1009.6</v>
      </c>
      <c r="BE34" s="315">
        <v>580.79999999999995</v>
      </c>
      <c r="BF34" s="314">
        <v>580.79999999999995</v>
      </c>
      <c r="BG34" s="314">
        <v>580.79999999999995</v>
      </c>
      <c r="BH34" s="314">
        <v>580.79999999999995</v>
      </c>
      <c r="BI34" s="425">
        <v>580.79999999999995</v>
      </c>
      <c r="BJ34" s="421">
        <v>531.20000000000005</v>
      </c>
      <c r="BK34" s="421">
        <v>531.20000000000005</v>
      </c>
      <c r="BL34" s="421">
        <v>531.20000000000005</v>
      </c>
      <c r="BM34" s="421">
        <v>523.20000000000005</v>
      </c>
      <c r="BN34" s="421">
        <v>523.20000000000005</v>
      </c>
      <c r="BO34" s="422">
        <v>1300</v>
      </c>
      <c r="BP34" s="421">
        <v>1300</v>
      </c>
      <c r="BQ34" s="421">
        <v>1300</v>
      </c>
      <c r="BR34" s="421">
        <v>1300</v>
      </c>
      <c r="BS34" s="423">
        <v>1142.4000000000001</v>
      </c>
      <c r="BT34" s="421">
        <v>804</v>
      </c>
      <c r="BU34" s="421">
        <v>804</v>
      </c>
      <c r="BV34" s="421">
        <v>804</v>
      </c>
      <c r="BW34" s="421">
        <v>860.8</v>
      </c>
      <c r="BX34" s="423">
        <v>860.8</v>
      </c>
      <c r="BY34" s="353"/>
    </row>
    <row r="35" spans="1:77" x14ac:dyDescent="0.25">
      <c r="A35" s="252" t="s">
        <v>175</v>
      </c>
      <c r="B35" s="311">
        <v>40.799999999999997</v>
      </c>
      <c r="C35" s="312">
        <v>40.799999999999997</v>
      </c>
      <c r="D35" s="312">
        <v>44</v>
      </c>
      <c r="E35" s="312">
        <v>44</v>
      </c>
      <c r="F35" s="421">
        <v>44</v>
      </c>
      <c r="G35" s="422">
        <v>24.8</v>
      </c>
      <c r="H35" s="421">
        <v>24.8</v>
      </c>
      <c r="I35" s="421">
        <v>25.6</v>
      </c>
      <c r="J35" s="421">
        <v>25.6</v>
      </c>
      <c r="K35" s="423">
        <v>25.6</v>
      </c>
      <c r="L35" s="421">
        <v>84.8</v>
      </c>
      <c r="M35" s="421">
        <v>94.4</v>
      </c>
      <c r="N35" s="421">
        <v>93.6</v>
      </c>
      <c r="O35" s="421">
        <v>93.6</v>
      </c>
      <c r="P35" s="421">
        <v>96.8</v>
      </c>
      <c r="Q35" s="422">
        <v>51.2</v>
      </c>
      <c r="R35" s="421">
        <v>55.2</v>
      </c>
      <c r="S35" s="421">
        <v>55.2</v>
      </c>
      <c r="T35" s="421">
        <v>56</v>
      </c>
      <c r="U35" s="423">
        <v>55.2</v>
      </c>
      <c r="V35" s="421">
        <v>42.4</v>
      </c>
      <c r="W35" s="421">
        <v>42.4</v>
      </c>
      <c r="X35" s="421">
        <v>42.4</v>
      </c>
      <c r="Y35" s="421">
        <v>42.4</v>
      </c>
      <c r="Z35" s="421">
        <v>42.4</v>
      </c>
      <c r="AA35" s="422">
        <v>16</v>
      </c>
      <c r="AB35" s="421">
        <v>16</v>
      </c>
      <c r="AC35" s="421">
        <v>19.2</v>
      </c>
      <c r="AD35" s="421">
        <v>19.2</v>
      </c>
      <c r="AE35" s="423">
        <v>19.2</v>
      </c>
      <c r="AF35" s="421">
        <v>20.8</v>
      </c>
      <c r="AG35" s="421">
        <v>20.8</v>
      </c>
      <c r="AH35" s="421">
        <v>20.8</v>
      </c>
      <c r="AI35" s="421">
        <v>20.8</v>
      </c>
      <c r="AJ35" s="421">
        <v>20.8</v>
      </c>
      <c r="AK35" s="422">
        <v>1291.2</v>
      </c>
      <c r="AL35" s="421">
        <v>1291.2</v>
      </c>
      <c r="AM35" s="421">
        <v>1291.2</v>
      </c>
      <c r="AN35" s="421">
        <v>1370.4</v>
      </c>
      <c r="AO35" s="423">
        <v>1370.4</v>
      </c>
      <c r="AP35" s="421">
        <v>696.8</v>
      </c>
      <c r="AQ35" s="421">
        <v>700</v>
      </c>
      <c r="AR35" s="421">
        <v>700</v>
      </c>
      <c r="AS35" s="421">
        <v>804</v>
      </c>
      <c r="AT35" s="421">
        <v>806.4</v>
      </c>
      <c r="AU35" s="422">
        <v>1479.2</v>
      </c>
      <c r="AV35" s="421">
        <v>1475.2</v>
      </c>
      <c r="AW35" s="421">
        <v>1479.2</v>
      </c>
      <c r="AX35" s="421">
        <v>1504.8</v>
      </c>
      <c r="AY35" s="423">
        <v>1504.8</v>
      </c>
      <c r="AZ35" s="421">
        <v>930.4</v>
      </c>
      <c r="BA35" s="421">
        <v>930.4</v>
      </c>
      <c r="BB35" s="421">
        <v>930.4</v>
      </c>
      <c r="BC35" s="421">
        <v>930.4</v>
      </c>
      <c r="BD35" s="421">
        <v>930.4</v>
      </c>
      <c r="BE35" s="315" t="s">
        <v>419</v>
      </c>
      <c r="BF35" s="314" t="s">
        <v>419</v>
      </c>
      <c r="BG35" s="314" t="s">
        <v>419</v>
      </c>
      <c r="BH35" s="314" t="s">
        <v>419</v>
      </c>
      <c r="BI35" s="425" t="s">
        <v>419</v>
      </c>
      <c r="BJ35" s="421">
        <v>763.2</v>
      </c>
      <c r="BK35" s="421">
        <v>763.2</v>
      </c>
      <c r="BL35" s="421">
        <v>763.2</v>
      </c>
      <c r="BM35" s="421">
        <v>542.4</v>
      </c>
      <c r="BN35" s="421">
        <v>678.4</v>
      </c>
      <c r="BO35" s="422" t="s">
        <v>419</v>
      </c>
      <c r="BP35" s="421" t="s">
        <v>419</v>
      </c>
      <c r="BQ35" s="421" t="s">
        <v>419</v>
      </c>
      <c r="BR35" s="421" t="s">
        <v>419</v>
      </c>
      <c r="BS35" s="423" t="s">
        <v>419</v>
      </c>
      <c r="BT35" s="421" t="s">
        <v>419</v>
      </c>
      <c r="BU35" s="421" t="s">
        <v>419</v>
      </c>
      <c r="BV35" s="421" t="s">
        <v>419</v>
      </c>
      <c r="BW35" s="421" t="s">
        <v>419</v>
      </c>
      <c r="BX35" s="423" t="s">
        <v>419</v>
      </c>
      <c r="BY35" s="353"/>
    </row>
    <row r="36" spans="1:77" x14ac:dyDescent="0.25">
      <c r="A36" s="252" t="s">
        <v>176</v>
      </c>
      <c r="B36" s="311">
        <v>29.6</v>
      </c>
      <c r="C36" s="312">
        <v>29.6</v>
      </c>
      <c r="D36" s="312">
        <v>34.4</v>
      </c>
      <c r="E36" s="312">
        <v>34.4</v>
      </c>
      <c r="F36" s="421">
        <v>34.4</v>
      </c>
      <c r="G36" s="422">
        <v>20.8</v>
      </c>
      <c r="H36" s="421">
        <v>20.8</v>
      </c>
      <c r="I36" s="421">
        <v>24</v>
      </c>
      <c r="J36" s="421">
        <v>24</v>
      </c>
      <c r="K36" s="423">
        <v>24</v>
      </c>
      <c r="L36" s="421">
        <v>80.8</v>
      </c>
      <c r="M36" s="421">
        <v>90.4</v>
      </c>
      <c r="N36" s="421">
        <v>90.4</v>
      </c>
      <c r="O36" s="421">
        <v>90.4</v>
      </c>
      <c r="P36" s="421">
        <v>84</v>
      </c>
      <c r="Q36" s="422">
        <v>38.4</v>
      </c>
      <c r="R36" s="421">
        <v>42.4</v>
      </c>
      <c r="S36" s="421">
        <v>42.4</v>
      </c>
      <c r="T36" s="421">
        <v>42.4</v>
      </c>
      <c r="U36" s="423">
        <v>38.4</v>
      </c>
      <c r="V36" s="421">
        <v>42.4</v>
      </c>
      <c r="W36" s="421">
        <v>42.4</v>
      </c>
      <c r="X36" s="421">
        <v>51.2</v>
      </c>
      <c r="Y36" s="421">
        <v>51.2</v>
      </c>
      <c r="Z36" s="421">
        <v>51.2</v>
      </c>
      <c r="AA36" s="422">
        <v>16.8</v>
      </c>
      <c r="AB36" s="421">
        <v>16.8</v>
      </c>
      <c r="AC36" s="421">
        <v>16.8</v>
      </c>
      <c r="AD36" s="421">
        <v>16.8</v>
      </c>
      <c r="AE36" s="423">
        <v>16.8</v>
      </c>
      <c r="AF36" s="421">
        <v>20.8</v>
      </c>
      <c r="AG36" s="421">
        <v>20.8</v>
      </c>
      <c r="AH36" s="421">
        <v>20.8</v>
      </c>
      <c r="AI36" s="421">
        <v>20.8</v>
      </c>
      <c r="AJ36" s="421">
        <v>20.8</v>
      </c>
      <c r="AK36" s="422">
        <v>1284</v>
      </c>
      <c r="AL36" s="421">
        <v>1284</v>
      </c>
      <c r="AM36" s="421">
        <v>1284</v>
      </c>
      <c r="AN36" s="421">
        <v>1327.2</v>
      </c>
      <c r="AO36" s="423">
        <v>1327.2</v>
      </c>
      <c r="AP36" s="421">
        <v>1228.8</v>
      </c>
      <c r="AQ36" s="421">
        <v>1228.8</v>
      </c>
      <c r="AR36" s="421">
        <v>1228.8</v>
      </c>
      <c r="AS36" s="421">
        <v>1295.2</v>
      </c>
      <c r="AT36" s="421">
        <v>1295.2</v>
      </c>
      <c r="AU36" s="422">
        <v>1711.2</v>
      </c>
      <c r="AV36" s="421">
        <v>1711.2</v>
      </c>
      <c r="AW36" s="421">
        <v>1711.2</v>
      </c>
      <c r="AX36" s="421">
        <v>1633.6</v>
      </c>
      <c r="AY36" s="423">
        <v>1633.6</v>
      </c>
      <c r="AZ36" s="421">
        <v>964</v>
      </c>
      <c r="BA36" s="421">
        <v>964</v>
      </c>
      <c r="BB36" s="421">
        <v>964</v>
      </c>
      <c r="BC36" s="421">
        <v>964</v>
      </c>
      <c r="BD36" s="421">
        <v>964</v>
      </c>
      <c r="BE36" s="422">
        <v>550.4</v>
      </c>
      <c r="BF36" s="421">
        <v>550.4</v>
      </c>
      <c r="BG36" s="421">
        <v>550.4</v>
      </c>
      <c r="BH36" s="421">
        <v>550.4</v>
      </c>
      <c r="BI36" s="423">
        <v>550.4</v>
      </c>
      <c r="BJ36" s="421" t="s">
        <v>419</v>
      </c>
      <c r="BK36" s="421" t="s">
        <v>419</v>
      </c>
      <c r="BL36" s="421" t="s">
        <v>419</v>
      </c>
      <c r="BM36" s="421" t="s">
        <v>419</v>
      </c>
      <c r="BN36" s="421" t="s">
        <v>419</v>
      </c>
      <c r="BO36" s="422">
        <v>1253.5999999999999</v>
      </c>
      <c r="BP36" s="421">
        <v>1253.5999999999999</v>
      </c>
      <c r="BQ36" s="421">
        <v>1253.5999999999999</v>
      </c>
      <c r="BR36" s="421">
        <v>1045.5999999999999</v>
      </c>
      <c r="BS36" s="423">
        <v>1045.5999999999999</v>
      </c>
      <c r="BT36" s="314" t="s">
        <v>419</v>
      </c>
      <c r="BU36" s="314" t="s">
        <v>419</v>
      </c>
      <c r="BV36" s="314" t="s">
        <v>419</v>
      </c>
      <c r="BW36" s="314" t="s">
        <v>419</v>
      </c>
      <c r="BX36" s="425" t="s">
        <v>419</v>
      </c>
      <c r="BY36" s="353"/>
    </row>
    <row r="37" spans="1:77" x14ac:dyDescent="0.25">
      <c r="A37" s="252" t="s">
        <v>177</v>
      </c>
      <c r="B37" s="311">
        <v>48</v>
      </c>
      <c r="C37" s="312">
        <v>48</v>
      </c>
      <c r="D37" s="312">
        <v>49.6</v>
      </c>
      <c r="E37" s="312">
        <v>49.6</v>
      </c>
      <c r="F37" s="421">
        <v>49.6</v>
      </c>
      <c r="G37" s="422">
        <v>27.2</v>
      </c>
      <c r="H37" s="421">
        <v>27.2</v>
      </c>
      <c r="I37" s="421">
        <v>28</v>
      </c>
      <c r="J37" s="421">
        <v>28</v>
      </c>
      <c r="K37" s="423">
        <v>28</v>
      </c>
      <c r="L37" s="421">
        <v>96</v>
      </c>
      <c r="M37" s="421">
        <v>100</v>
      </c>
      <c r="N37" s="421">
        <v>100</v>
      </c>
      <c r="O37" s="421">
        <v>99.2</v>
      </c>
      <c r="P37" s="421">
        <v>103.2</v>
      </c>
      <c r="Q37" s="422">
        <v>56.8</v>
      </c>
      <c r="R37" s="421">
        <v>61.6</v>
      </c>
      <c r="S37" s="421">
        <v>61.6</v>
      </c>
      <c r="T37" s="421">
        <v>60.8</v>
      </c>
      <c r="U37" s="423">
        <v>64.8</v>
      </c>
      <c r="V37" s="421">
        <v>60.8</v>
      </c>
      <c r="W37" s="421">
        <v>60.8</v>
      </c>
      <c r="X37" s="421">
        <v>57.6</v>
      </c>
      <c r="Y37" s="421">
        <v>57.6</v>
      </c>
      <c r="Z37" s="421">
        <v>57.6</v>
      </c>
      <c r="AA37" s="422">
        <v>18.399999999999999</v>
      </c>
      <c r="AB37" s="421">
        <v>18.399999999999999</v>
      </c>
      <c r="AC37" s="421">
        <v>18.399999999999999</v>
      </c>
      <c r="AD37" s="421">
        <v>18.399999999999999</v>
      </c>
      <c r="AE37" s="423">
        <v>18.399999999999999</v>
      </c>
      <c r="AF37" s="421">
        <v>20.8</v>
      </c>
      <c r="AG37" s="421">
        <v>20.8</v>
      </c>
      <c r="AH37" s="421">
        <v>20.8</v>
      </c>
      <c r="AI37" s="421">
        <v>20.8</v>
      </c>
      <c r="AJ37" s="421">
        <v>20.8</v>
      </c>
      <c r="AK37" s="422">
        <v>1469.6</v>
      </c>
      <c r="AL37" s="421">
        <v>1469.6</v>
      </c>
      <c r="AM37" s="421">
        <v>1469.6</v>
      </c>
      <c r="AN37" s="421">
        <v>1574.4</v>
      </c>
      <c r="AO37" s="423">
        <v>1574.4</v>
      </c>
      <c r="AP37" s="421">
        <v>1247.2</v>
      </c>
      <c r="AQ37" s="421">
        <v>1209.5999999999999</v>
      </c>
      <c r="AR37" s="421">
        <v>1225.5999999999999</v>
      </c>
      <c r="AS37" s="421">
        <v>1386.4</v>
      </c>
      <c r="AT37" s="421">
        <v>1362.4</v>
      </c>
      <c r="AU37" s="422">
        <v>1469.6</v>
      </c>
      <c r="AV37" s="421">
        <v>1426.4</v>
      </c>
      <c r="AW37" s="421">
        <v>1461.6</v>
      </c>
      <c r="AX37" s="421">
        <v>1461.6</v>
      </c>
      <c r="AY37" s="423">
        <v>1461.6</v>
      </c>
      <c r="AZ37" s="421">
        <v>930.4</v>
      </c>
      <c r="BA37" s="421">
        <v>930.4</v>
      </c>
      <c r="BB37" s="421">
        <v>930.4</v>
      </c>
      <c r="BC37" s="421">
        <v>930.4</v>
      </c>
      <c r="BD37" s="421">
        <v>930.4</v>
      </c>
      <c r="BE37" s="315" t="s">
        <v>419</v>
      </c>
      <c r="BF37" s="314" t="s">
        <v>419</v>
      </c>
      <c r="BG37" s="314" t="s">
        <v>419</v>
      </c>
      <c r="BH37" s="314" t="s">
        <v>419</v>
      </c>
      <c r="BI37" s="425" t="s">
        <v>419</v>
      </c>
      <c r="BJ37" s="421" t="s">
        <v>419</v>
      </c>
      <c r="BK37" s="421" t="s">
        <v>419</v>
      </c>
      <c r="BL37" s="421" t="s">
        <v>419</v>
      </c>
      <c r="BM37" s="421" t="s">
        <v>419</v>
      </c>
      <c r="BN37" s="421" t="s">
        <v>419</v>
      </c>
      <c r="BO37" s="422" t="s">
        <v>419</v>
      </c>
      <c r="BP37" s="421" t="s">
        <v>419</v>
      </c>
      <c r="BQ37" s="421" t="s">
        <v>419</v>
      </c>
      <c r="BR37" s="421" t="s">
        <v>419</v>
      </c>
      <c r="BS37" s="423" t="s">
        <v>419</v>
      </c>
      <c r="BT37" s="314" t="s">
        <v>419</v>
      </c>
      <c r="BU37" s="314" t="s">
        <v>419</v>
      </c>
      <c r="BV37" s="314" t="s">
        <v>419</v>
      </c>
      <c r="BW37" s="314" t="s">
        <v>419</v>
      </c>
      <c r="BX37" s="425" t="s">
        <v>419</v>
      </c>
      <c r="BY37" s="353"/>
    </row>
    <row r="38" spans="1:77" x14ac:dyDescent="0.25">
      <c r="A38" s="252" t="s">
        <v>178</v>
      </c>
      <c r="B38" s="311">
        <v>36.799999999999997</v>
      </c>
      <c r="C38" s="312">
        <v>36.799999999999997</v>
      </c>
      <c r="D38" s="312">
        <v>41.6</v>
      </c>
      <c r="E38" s="312">
        <v>41.6</v>
      </c>
      <c r="F38" s="421">
        <v>41.6</v>
      </c>
      <c r="G38" s="422">
        <v>25.6</v>
      </c>
      <c r="H38" s="421">
        <v>25.6</v>
      </c>
      <c r="I38" s="421">
        <v>24.8</v>
      </c>
      <c r="J38" s="421">
        <v>24.8</v>
      </c>
      <c r="K38" s="423">
        <v>24.8</v>
      </c>
      <c r="L38" s="421">
        <v>76.8</v>
      </c>
      <c r="M38" s="421">
        <v>86.4</v>
      </c>
      <c r="N38" s="421">
        <v>87.2</v>
      </c>
      <c r="O38" s="421">
        <v>87.2</v>
      </c>
      <c r="P38" s="421">
        <v>84</v>
      </c>
      <c r="Q38" s="422">
        <v>48.8</v>
      </c>
      <c r="R38" s="421">
        <v>53.6</v>
      </c>
      <c r="S38" s="421">
        <v>53.6</v>
      </c>
      <c r="T38" s="421">
        <v>54.4</v>
      </c>
      <c r="U38" s="423">
        <v>56</v>
      </c>
      <c r="V38" s="421">
        <v>44</v>
      </c>
      <c r="W38" s="421">
        <v>44</v>
      </c>
      <c r="X38" s="421">
        <v>52.8</v>
      </c>
      <c r="Y38" s="421">
        <v>52.8</v>
      </c>
      <c r="Z38" s="421">
        <v>52.8</v>
      </c>
      <c r="AA38" s="422">
        <v>16</v>
      </c>
      <c r="AB38" s="421">
        <v>16</v>
      </c>
      <c r="AC38" s="421">
        <v>16.8</v>
      </c>
      <c r="AD38" s="421">
        <v>15.2</v>
      </c>
      <c r="AE38" s="423">
        <v>16.8</v>
      </c>
      <c r="AF38" s="421">
        <v>20.8</v>
      </c>
      <c r="AG38" s="421">
        <v>20.8</v>
      </c>
      <c r="AH38" s="421">
        <v>20.8</v>
      </c>
      <c r="AI38" s="421">
        <v>20.8</v>
      </c>
      <c r="AJ38" s="421">
        <v>20.8</v>
      </c>
      <c r="AK38" s="422">
        <v>1378.4</v>
      </c>
      <c r="AL38" s="421">
        <v>1382.4</v>
      </c>
      <c r="AM38" s="421">
        <v>1389.6</v>
      </c>
      <c r="AN38" s="421">
        <v>1421.6</v>
      </c>
      <c r="AO38" s="423">
        <v>1417.6</v>
      </c>
      <c r="AP38" s="421">
        <v>1048</v>
      </c>
      <c r="AQ38" s="421">
        <v>1067.2</v>
      </c>
      <c r="AR38" s="421">
        <v>1076</v>
      </c>
      <c r="AS38" s="421">
        <v>1159.2</v>
      </c>
      <c r="AT38" s="421">
        <v>1143.2</v>
      </c>
      <c r="AU38" s="422">
        <v>1976.8</v>
      </c>
      <c r="AV38" s="421">
        <v>1916</v>
      </c>
      <c r="AW38" s="421">
        <v>2063.1999999999998</v>
      </c>
      <c r="AX38" s="421">
        <v>1982.4</v>
      </c>
      <c r="AY38" s="423">
        <v>2004.8</v>
      </c>
      <c r="AZ38" s="314" t="s">
        <v>419</v>
      </c>
      <c r="BA38" s="314" t="s">
        <v>419</v>
      </c>
      <c r="BB38" s="314" t="s">
        <v>419</v>
      </c>
      <c r="BC38" s="314" t="s">
        <v>419</v>
      </c>
      <c r="BD38" s="314" t="s">
        <v>419</v>
      </c>
      <c r="BE38" s="422">
        <v>324.8</v>
      </c>
      <c r="BF38" s="421">
        <v>324.8</v>
      </c>
      <c r="BG38" s="421">
        <v>324.8</v>
      </c>
      <c r="BH38" s="421">
        <v>324.8</v>
      </c>
      <c r="BI38" s="423">
        <v>324.8</v>
      </c>
      <c r="BJ38" s="421" t="s">
        <v>419</v>
      </c>
      <c r="BK38" s="421" t="s">
        <v>419</v>
      </c>
      <c r="BL38" s="421" t="s">
        <v>419</v>
      </c>
      <c r="BM38" s="421" t="s">
        <v>419</v>
      </c>
      <c r="BN38" s="421" t="s">
        <v>419</v>
      </c>
      <c r="BO38" s="422" t="s">
        <v>419</v>
      </c>
      <c r="BP38" s="421" t="s">
        <v>419</v>
      </c>
      <c r="BQ38" s="421" t="s">
        <v>419</v>
      </c>
      <c r="BR38" s="421" t="s">
        <v>419</v>
      </c>
      <c r="BS38" s="423" t="s">
        <v>419</v>
      </c>
      <c r="BT38" s="314" t="s">
        <v>419</v>
      </c>
      <c r="BU38" s="314" t="s">
        <v>419</v>
      </c>
      <c r="BV38" s="314" t="s">
        <v>419</v>
      </c>
      <c r="BW38" s="314" t="s">
        <v>419</v>
      </c>
      <c r="BX38" s="425" t="s">
        <v>419</v>
      </c>
      <c r="BY38" s="353"/>
    </row>
    <row r="39" spans="1:77" x14ac:dyDescent="0.25">
      <c r="A39" s="252" t="s">
        <v>179</v>
      </c>
      <c r="B39" s="311">
        <v>40</v>
      </c>
      <c r="C39" s="312">
        <v>40</v>
      </c>
      <c r="D39" s="312">
        <v>43.2</v>
      </c>
      <c r="E39" s="312">
        <v>43.2</v>
      </c>
      <c r="F39" s="421">
        <v>43.2</v>
      </c>
      <c r="G39" s="422">
        <v>24</v>
      </c>
      <c r="H39" s="421">
        <v>24</v>
      </c>
      <c r="I39" s="421">
        <v>24.8</v>
      </c>
      <c r="J39" s="421">
        <v>24.8</v>
      </c>
      <c r="K39" s="423">
        <v>24.8</v>
      </c>
      <c r="L39" s="421">
        <v>88</v>
      </c>
      <c r="M39" s="421">
        <v>96</v>
      </c>
      <c r="N39" s="421">
        <v>96</v>
      </c>
      <c r="O39" s="421">
        <v>96</v>
      </c>
      <c r="P39" s="421">
        <v>94.4</v>
      </c>
      <c r="Q39" s="422">
        <v>53.6</v>
      </c>
      <c r="R39" s="421">
        <v>57.6</v>
      </c>
      <c r="S39" s="421">
        <v>57.6</v>
      </c>
      <c r="T39" s="421">
        <v>57.6</v>
      </c>
      <c r="U39" s="423">
        <v>59.2</v>
      </c>
      <c r="V39" s="421">
        <v>58.4</v>
      </c>
      <c r="W39" s="421">
        <v>58.4</v>
      </c>
      <c r="X39" s="421">
        <v>70.400000000000006</v>
      </c>
      <c r="Y39" s="421">
        <v>70.400000000000006</v>
      </c>
      <c r="Z39" s="421">
        <v>70.400000000000006</v>
      </c>
      <c r="AA39" s="422">
        <v>16</v>
      </c>
      <c r="AB39" s="421">
        <v>16</v>
      </c>
      <c r="AC39" s="421">
        <v>13.6</v>
      </c>
      <c r="AD39" s="421">
        <v>13.6</v>
      </c>
      <c r="AE39" s="423">
        <v>13.6</v>
      </c>
      <c r="AF39" s="421">
        <v>20.8</v>
      </c>
      <c r="AG39" s="421">
        <v>20.8</v>
      </c>
      <c r="AH39" s="421">
        <v>20.8</v>
      </c>
      <c r="AI39" s="421">
        <v>20.8</v>
      </c>
      <c r="AJ39" s="421">
        <v>20.8</v>
      </c>
      <c r="AK39" s="422">
        <v>1418.4</v>
      </c>
      <c r="AL39" s="421">
        <v>1418.4</v>
      </c>
      <c r="AM39" s="421">
        <v>1418.4</v>
      </c>
      <c r="AN39" s="421">
        <v>1456</v>
      </c>
      <c r="AO39" s="423">
        <v>1456</v>
      </c>
      <c r="AP39" s="421">
        <v>990.4</v>
      </c>
      <c r="AQ39" s="421">
        <v>964</v>
      </c>
      <c r="AR39" s="421">
        <v>976</v>
      </c>
      <c r="AS39" s="421">
        <v>1298.4000000000001</v>
      </c>
      <c r="AT39" s="421">
        <v>1315.2</v>
      </c>
      <c r="AU39" s="422">
        <v>1840.8</v>
      </c>
      <c r="AV39" s="421">
        <v>1840.8</v>
      </c>
      <c r="AW39" s="421">
        <v>1840.8</v>
      </c>
      <c r="AX39" s="421">
        <v>1982.4</v>
      </c>
      <c r="AY39" s="423">
        <v>1982.4</v>
      </c>
      <c r="AZ39" s="314" t="s">
        <v>419</v>
      </c>
      <c r="BA39" s="314" t="s">
        <v>419</v>
      </c>
      <c r="BB39" s="314" t="s">
        <v>419</v>
      </c>
      <c r="BC39" s="314" t="s">
        <v>419</v>
      </c>
      <c r="BD39" s="314" t="s">
        <v>419</v>
      </c>
      <c r="BE39" s="315" t="s">
        <v>419</v>
      </c>
      <c r="BF39" s="314" t="s">
        <v>419</v>
      </c>
      <c r="BG39" s="314" t="s">
        <v>419</v>
      </c>
      <c r="BH39" s="314" t="s">
        <v>419</v>
      </c>
      <c r="BI39" s="425" t="s">
        <v>419</v>
      </c>
      <c r="BJ39" s="421">
        <v>720</v>
      </c>
      <c r="BK39" s="421">
        <v>720</v>
      </c>
      <c r="BL39" s="421">
        <v>720</v>
      </c>
      <c r="BM39" s="421">
        <v>720</v>
      </c>
      <c r="BN39" s="421">
        <v>720</v>
      </c>
      <c r="BO39" s="315" t="s">
        <v>419</v>
      </c>
      <c r="BP39" s="314" t="s">
        <v>419</v>
      </c>
      <c r="BQ39" s="314" t="s">
        <v>419</v>
      </c>
      <c r="BR39" s="314" t="s">
        <v>419</v>
      </c>
      <c r="BS39" s="425" t="s">
        <v>419</v>
      </c>
      <c r="BT39" s="421" t="s">
        <v>419</v>
      </c>
      <c r="BU39" s="421" t="s">
        <v>419</v>
      </c>
      <c r="BV39" s="421" t="s">
        <v>419</v>
      </c>
      <c r="BW39" s="421" t="s">
        <v>419</v>
      </c>
      <c r="BX39" s="423" t="s">
        <v>419</v>
      </c>
      <c r="BY39" s="353"/>
    </row>
    <row r="40" spans="1:77" x14ac:dyDescent="0.25">
      <c r="A40" s="252" t="s">
        <v>180</v>
      </c>
      <c r="B40" s="311">
        <v>44.8</v>
      </c>
      <c r="C40" s="312">
        <v>44.8</v>
      </c>
      <c r="D40" s="312">
        <v>48</v>
      </c>
      <c r="E40" s="312">
        <v>47.2</v>
      </c>
      <c r="F40" s="421">
        <v>47.2</v>
      </c>
      <c r="G40" s="422">
        <v>31.2</v>
      </c>
      <c r="H40" s="421">
        <v>30.4</v>
      </c>
      <c r="I40" s="421">
        <v>32</v>
      </c>
      <c r="J40" s="421">
        <v>32.799999999999997</v>
      </c>
      <c r="K40" s="423">
        <v>32.799999999999997</v>
      </c>
      <c r="L40" s="421">
        <v>112</v>
      </c>
      <c r="M40" s="421">
        <v>126.4</v>
      </c>
      <c r="N40" s="421">
        <v>126.4</v>
      </c>
      <c r="O40" s="421">
        <v>125.6</v>
      </c>
      <c r="P40" s="421">
        <v>130.4</v>
      </c>
      <c r="Q40" s="422">
        <v>46.4</v>
      </c>
      <c r="R40" s="421">
        <v>45.6</v>
      </c>
      <c r="S40" s="421">
        <v>46.4</v>
      </c>
      <c r="T40" s="421">
        <v>46.4</v>
      </c>
      <c r="U40" s="423">
        <v>47.2</v>
      </c>
      <c r="V40" s="421">
        <v>60</v>
      </c>
      <c r="W40" s="421">
        <v>57.6</v>
      </c>
      <c r="X40" s="421">
        <v>55.2</v>
      </c>
      <c r="Y40" s="421">
        <v>63.2</v>
      </c>
      <c r="Z40" s="421">
        <v>67.2</v>
      </c>
      <c r="AA40" s="422">
        <v>12.8</v>
      </c>
      <c r="AB40" s="421">
        <v>9.6</v>
      </c>
      <c r="AC40" s="421">
        <v>9.6</v>
      </c>
      <c r="AD40" s="421">
        <v>9.6</v>
      </c>
      <c r="AE40" s="423">
        <v>9.6</v>
      </c>
      <c r="AF40" s="421">
        <v>20.8</v>
      </c>
      <c r="AG40" s="421">
        <v>20.8</v>
      </c>
      <c r="AH40" s="421">
        <v>20.8</v>
      </c>
      <c r="AI40" s="421">
        <v>20.8</v>
      </c>
      <c r="AJ40" s="421">
        <v>20.8</v>
      </c>
      <c r="AK40" s="426">
        <v>996.8</v>
      </c>
      <c r="AL40" s="424">
        <v>996.8</v>
      </c>
      <c r="AM40" s="424">
        <v>996.8</v>
      </c>
      <c r="AN40" s="424">
        <v>996.8</v>
      </c>
      <c r="AO40" s="427">
        <v>1183.2</v>
      </c>
      <c r="AP40" s="421">
        <v>1340</v>
      </c>
      <c r="AQ40" s="421">
        <v>1223.2</v>
      </c>
      <c r="AR40" s="421">
        <v>1223.2</v>
      </c>
      <c r="AS40" s="421">
        <v>1136.8</v>
      </c>
      <c r="AT40" s="421">
        <v>1108.8</v>
      </c>
      <c r="AU40" s="422">
        <v>1204</v>
      </c>
      <c r="AV40" s="421">
        <v>1489.6</v>
      </c>
      <c r="AW40" s="421">
        <v>1584</v>
      </c>
      <c r="AX40" s="421">
        <v>1900.8</v>
      </c>
      <c r="AY40" s="423">
        <v>1900.8</v>
      </c>
      <c r="AZ40" s="421">
        <v>848</v>
      </c>
      <c r="BA40" s="421">
        <v>848</v>
      </c>
      <c r="BB40" s="421">
        <v>848</v>
      </c>
      <c r="BC40" s="421">
        <v>848</v>
      </c>
      <c r="BD40" s="421">
        <v>848</v>
      </c>
      <c r="BE40" s="315" t="s">
        <v>419</v>
      </c>
      <c r="BF40" s="314" t="s">
        <v>419</v>
      </c>
      <c r="BG40" s="314" t="s">
        <v>419</v>
      </c>
      <c r="BH40" s="314" t="s">
        <v>419</v>
      </c>
      <c r="BI40" s="425" t="s">
        <v>419</v>
      </c>
      <c r="BJ40" s="421" t="s">
        <v>419</v>
      </c>
      <c r="BK40" s="421" t="s">
        <v>419</v>
      </c>
      <c r="BL40" s="421" t="s">
        <v>419</v>
      </c>
      <c r="BM40" s="421" t="s">
        <v>419</v>
      </c>
      <c r="BN40" s="421" t="s">
        <v>419</v>
      </c>
      <c r="BO40" s="422" t="s">
        <v>419</v>
      </c>
      <c r="BP40" s="421" t="s">
        <v>419</v>
      </c>
      <c r="BQ40" s="421" t="s">
        <v>419</v>
      </c>
      <c r="BR40" s="421" t="s">
        <v>419</v>
      </c>
      <c r="BS40" s="423" t="s">
        <v>419</v>
      </c>
      <c r="BT40" s="314" t="s">
        <v>419</v>
      </c>
      <c r="BU40" s="314" t="s">
        <v>419</v>
      </c>
      <c r="BV40" s="314" t="s">
        <v>419</v>
      </c>
      <c r="BW40" s="314" t="s">
        <v>419</v>
      </c>
      <c r="BX40" s="425" t="s">
        <v>419</v>
      </c>
      <c r="BY40" s="353"/>
    </row>
    <row r="41" spans="1:77" x14ac:dyDescent="0.25">
      <c r="A41" s="252" t="s">
        <v>181</v>
      </c>
      <c r="B41" s="311">
        <v>37.6</v>
      </c>
      <c r="C41" s="312">
        <v>37.6</v>
      </c>
      <c r="D41" s="312">
        <v>40</v>
      </c>
      <c r="E41" s="312">
        <v>40</v>
      </c>
      <c r="F41" s="421">
        <v>40</v>
      </c>
      <c r="G41" s="422">
        <v>25.6</v>
      </c>
      <c r="H41" s="421">
        <v>25.6</v>
      </c>
      <c r="I41" s="421">
        <v>25.6</v>
      </c>
      <c r="J41" s="421">
        <v>25.6</v>
      </c>
      <c r="K41" s="423">
        <v>25.6</v>
      </c>
      <c r="L41" s="421">
        <v>75.2</v>
      </c>
      <c r="M41" s="421">
        <v>80</v>
      </c>
      <c r="N41" s="421">
        <v>80</v>
      </c>
      <c r="O41" s="421">
        <v>80</v>
      </c>
      <c r="P41" s="421">
        <v>84</v>
      </c>
      <c r="Q41" s="422">
        <v>49.6</v>
      </c>
      <c r="R41" s="421">
        <v>52.8</v>
      </c>
      <c r="S41" s="421">
        <v>52</v>
      </c>
      <c r="T41" s="421">
        <v>52.8</v>
      </c>
      <c r="U41" s="423">
        <v>52.8</v>
      </c>
      <c r="V41" s="421">
        <v>49.6</v>
      </c>
      <c r="W41" s="421">
        <v>49.6</v>
      </c>
      <c r="X41" s="421">
        <v>59.2</v>
      </c>
      <c r="Y41" s="421">
        <v>59.2</v>
      </c>
      <c r="Z41" s="421">
        <v>59.2</v>
      </c>
      <c r="AA41" s="422">
        <v>20</v>
      </c>
      <c r="AB41" s="421">
        <v>20</v>
      </c>
      <c r="AC41" s="421">
        <v>19.2</v>
      </c>
      <c r="AD41" s="421">
        <v>19.2</v>
      </c>
      <c r="AE41" s="423">
        <v>19.2</v>
      </c>
      <c r="AF41" s="424" t="s">
        <v>419</v>
      </c>
      <c r="AG41" s="424" t="s">
        <v>419</v>
      </c>
      <c r="AH41" s="424" t="s">
        <v>419</v>
      </c>
      <c r="AI41" s="424" t="s">
        <v>419</v>
      </c>
      <c r="AJ41" s="424" t="s">
        <v>419</v>
      </c>
      <c r="AK41" s="422">
        <v>1332.8</v>
      </c>
      <c r="AL41" s="421">
        <v>1332.8</v>
      </c>
      <c r="AM41" s="421">
        <v>1332.8</v>
      </c>
      <c r="AN41" s="421">
        <v>1372.8</v>
      </c>
      <c r="AO41" s="423">
        <v>1372.8</v>
      </c>
      <c r="AP41" s="421">
        <v>1177.5999999999999</v>
      </c>
      <c r="AQ41" s="421">
        <v>1188</v>
      </c>
      <c r="AR41" s="421">
        <v>1161.5999999999999</v>
      </c>
      <c r="AS41" s="421">
        <v>1284</v>
      </c>
      <c r="AT41" s="421">
        <v>1284</v>
      </c>
      <c r="AU41" s="422">
        <v>1840.8</v>
      </c>
      <c r="AV41" s="421">
        <v>1840.8</v>
      </c>
      <c r="AW41" s="421">
        <v>1840.8</v>
      </c>
      <c r="AX41" s="421">
        <v>1789.6</v>
      </c>
      <c r="AY41" s="423">
        <v>1789.6</v>
      </c>
      <c r="AZ41" s="421">
        <v>1105.5999999999999</v>
      </c>
      <c r="BA41" s="421">
        <v>1105.5999999999999</v>
      </c>
      <c r="BB41" s="421">
        <v>1105.5999999999999</v>
      </c>
      <c r="BC41" s="421">
        <v>1105.5999999999999</v>
      </c>
      <c r="BD41" s="421">
        <v>1105.5999999999999</v>
      </c>
      <c r="BE41" s="422" t="s">
        <v>419</v>
      </c>
      <c r="BF41" s="421" t="s">
        <v>419</v>
      </c>
      <c r="BG41" s="421" t="s">
        <v>419</v>
      </c>
      <c r="BH41" s="421" t="s">
        <v>419</v>
      </c>
      <c r="BI41" s="423" t="s">
        <v>419</v>
      </c>
      <c r="BJ41" s="421">
        <v>626.4</v>
      </c>
      <c r="BK41" s="421">
        <v>626.4</v>
      </c>
      <c r="BL41" s="421">
        <v>626.4</v>
      </c>
      <c r="BM41" s="421">
        <v>626.4</v>
      </c>
      <c r="BN41" s="421">
        <v>626.4</v>
      </c>
      <c r="BO41" s="315">
        <v>1325.6</v>
      </c>
      <c r="BP41" s="314">
        <v>1325.6</v>
      </c>
      <c r="BQ41" s="314">
        <v>1325.6</v>
      </c>
      <c r="BR41" s="314">
        <v>1145.5999999999999</v>
      </c>
      <c r="BS41" s="425">
        <v>1145.5999999999999</v>
      </c>
      <c r="BT41" s="421">
        <v>1178.4000000000001</v>
      </c>
      <c r="BU41" s="421">
        <v>1178.4000000000001</v>
      </c>
      <c r="BV41" s="421">
        <v>1178.4000000000001</v>
      </c>
      <c r="BW41" s="421">
        <v>1178.4000000000001</v>
      </c>
      <c r="BX41" s="423">
        <v>1178.4000000000001</v>
      </c>
      <c r="BY41" s="353"/>
    </row>
    <row r="42" spans="1:77" x14ac:dyDescent="0.25">
      <c r="A42" s="252" t="s">
        <v>182</v>
      </c>
      <c r="B42" s="311">
        <v>40.799999999999997</v>
      </c>
      <c r="C42" s="312">
        <v>40.799999999999997</v>
      </c>
      <c r="D42" s="312">
        <v>44</v>
      </c>
      <c r="E42" s="312">
        <v>44</v>
      </c>
      <c r="F42" s="421">
        <v>44</v>
      </c>
      <c r="G42" s="422">
        <v>29.6</v>
      </c>
      <c r="H42" s="421">
        <v>29.6</v>
      </c>
      <c r="I42" s="421">
        <v>32.799999999999997</v>
      </c>
      <c r="J42" s="421">
        <v>32.799999999999997</v>
      </c>
      <c r="K42" s="423">
        <v>32.799999999999997</v>
      </c>
      <c r="L42" s="421">
        <v>112</v>
      </c>
      <c r="M42" s="421">
        <v>122.4</v>
      </c>
      <c r="N42" s="421">
        <v>122.4</v>
      </c>
      <c r="O42" s="421">
        <v>122.4</v>
      </c>
      <c r="P42" s="421">
        <v>133.6</v>
      </c>
      <c r="Q42" s="422">
        <v>39.200000000000003</v>
      </c>
      <c r="R42" s="421">
        <v>47.2</v>
      </c>
      <c r="S42" s="421">
        <v>47.2</v>
      </c>
      <c r="T42" s="421">
        <v>47.2</v>
      </c>
      <c r="U42" s="423">
        <v>51.2</v>
      </c>
      <c r="V42" s="421">
        <v>52</v>
      </c>
      <c r="W42" s="421">
        <v>52</v>
      </c>
      <c r="X42" s="421">
        <v>54.4</v>
      </c>
      <c r="Y42" s="421">
        <v>54.4</v>
      </c>
      <c r="Z42" s="421">
        <v>54.4</v>
      </c>
      <c r="AA42" s="422">
        <v>12.8</v>
      </c>
      <c r="AB42" s="421">
        <v>12.8</v>
      </c>
      <c r="AC42" s="421">
        <v>12.8</v>
      </c>
      <c r="AD42" s="421">
        <v>12.8</v>
      </c>
      <c r="AE42" s="423">
        <v>12.8</v>
      </c>
      <c r="AF42" s="421">
        <v>20.8</v>
      </c>
      <c r="AG42" s="421">
        <v>20.8</v>
      </c>
      <c r="AH42" s="421">
        <v>20.8</v>
      </c>
      <c r="AI42" s="421">
        <v>20.8</v>
      </c>
      <c r="AJ42" s="421">
        <v>20.8</v>
      </c>
      <c r="AK42" s="422">
        <v>1012</v>
      </c>
      <c r="AL42" s="421">
        <v>1012</v>
      </c>
      <c r="AM42" s="421">
        <v>1012</v>
      </c>
      <c r="AN42" s="421">
        <v>1112.8</v>
      </c>
      <c r="AO42" s="423">
        <v>1108.8</v>
      </c>
      <c r="AP42" s="421">
        <v>1230.4000000000001</v>
      </c>
      <c r="AQ42" s="421">
        <v>1173.5999999999999</v>
      </c>
      <c r="AR42" s="421">
        <v>1286.4000000000001</v>
      </c>
      <c r="AS42" s="421">
        <v>1309.5999999999999</v>
      </c>
      <c r="AT42" s="421">
        <v>1268.8</v>
      </c>
      <c r="AU42" s="422">
        <v>1286.4000000000001</v>
      </c>
      <c r="AV42" s="421">
        <v>1286.4000000000001</v>
      </c>
      <c r="AW42" s="421">
        <v>1286.4000000000001</v>
      </c>
      <c r="AX42" s="421">
        <v>1286.4000000000001</v>
      </c>
      <c r="AY42" s="423">
        <v>1117.5999999999999</v>
      </c>
      <c r="AZ42" s="314" t="s">
        <v>419</v>
      </c>
      <c r="BA42" s="314" t="s">
        <v>419</v>
      </c>
      <c r="BB42" s="314" t="s">
        <v>419</v>
      </c>
      <c r="BC42" s="314" t="s">
        <v>419</v>
      </c>
      <c r="BD42" s="314" t="s">
        <v>419</v>
      </c>
      <c r="BE42" s="422" t="s">
        <v>419</v>
      </c>
      <c r="BF42" s="421" t="s">
        <v>419</v>
      </c>
      <c r="BG42" s="421" t="s">
        <v>419</v>
      </c>
      <c r="BH42" s="421" t="s">
        <v>419</v>
      </c>
      <c r="BI42" s="423" t="s">
        <v>419</v>
      </c>
      <c r="BJ42" s="421" t="s">
        <v>419</v>
      </c>
      <c r="BK42" s="421" t="s">
        <v>419</v>
      </c>
      <c r="BL42" s="421" t="s">
        <v>419</v>
      </c>
      <c r="BM42" s="421" t="s">
        <v>419</v>
      </c>
      <c r="BN42" s="421" t="s">
        <v>419</v>
      </c>
      <c r="BO42" s="315" t="s">
        <v>419</v>
      </c>
      <c r="BP42" s="314" t="s">
        <v>419</v>
      </c>
      <c r="BQ42" s="314" t="s">
        <v>419</v>
      </c>
      <c r="BR42" s="314" t="s">
        <v>419</v>
      </c>
      <c r="BS42" s="425" t="s">
        <v>419</v>
      </c>
      <c r="BT42" s="421" t="s">
        <v>419</v>
      </c>
      <c r="BU42" s="421" t="s">
        <v>419</v>
      </c>
      <c r="BV42" s="421" t="s">
        <v>419</v>
      </c>
      <c r="BW42" s="421" t="s">
        <v>419</v>
      </c>
      <c r="BX42" s="423" t="s">
        <v>419</v>
      </c>
      <c r="BY42" s="353"/>
    </row>
    <row r="43" spans="1:77" x14ac:dyDescent="0.25">
      <c r="A43" s="252" t="s">
        <v>183</v>
      </c>
      <c r="B43" s="311">
        <v>40.799999999999997</v>
      </c>
      <c r="C43" s="312">
        <v>40.799999999999997</v>
      </c>
      <c r="D43" s="312">
        <v>44</v>
      </c>
      <c r="E43" s="312">
        <v>44</v>
      </c>
      <c r="F43" s="421">
        <v>44</v>
      </c>
      <c r="G43" s="422">
        <v>24</v>
      </c>
      <c r="H43" s="421">
        <v>24</v>
      </c>
      <c r="I43" s="421">
        <v>26.4</v>
      </c>
      <c r="J43" s="421">
        <v>26.4</v>
      </c>
      <c r="K43" s="423">
        <v>26.4</v>
      </c>
      <c r="L43" s="421">
        <v>75.2</v>
      </c>
      <c r="M43" s="421">
        <v>83.2</v>
      </c>
      <c r="N43" s="421">
        <v>83.2</v>
      </c>
      <c r="O43" s="421">
        <v>82.4</v>
      </c>
      <c r="P43" s="421">
        <v>77.599999999999994</v>
      </c>
      <c r="Q43" s="422">
        <v>50.4</v>
      </c>
      <c r="R43" s="421">
        <v>54.4</v>
      </c>
      <c r="S43" s="421">
        <v>54.4</v>
      </c>
      <c r="T43" s="421">
        <v>54.4</v>
      </c>
      <c r="U43" s="423">
        <v>58.4</v>
      </c>
      <c r="V43" s="421">
        <v>53.6</v>
      </c>
      <c r="W43" s="421">
        <v>53.6</v>
      </c>
      <c r="X43" s="421">
        <v>64</v>
      </c>
      <c r="Y43" s="421">
        <v>64</v>
      </c>
      <c r="Z43" s="421">
        <v>64</v>
      </c>
      <c r="AA43" s="422">
        <v>19.2</v>
      </c>
      <c r="AB43" s="421">
        <v>20</v>
      </c>
      <c r="AC43" s="421">
        <v>20</v>
      </c>
      <c r="AD43" s="421">
        <v>20</v>
      </c>
      <c r="AE43" s="423">
        <v>20</v>
      </c>
      <c r="AF43" s="424" t="s">
        <v>419</v>
      </c>
      <c r="AG43" s="424" t="s">
        <v>419</v>
      </c>
      <c r="AH43" s="424" t="s">
        <v>419</v>
      </c>
      <c r="AI43" s="424" t="s">
        <v>419</v>
      </c>
      <c r="AJ43" s="424" t="s">
        <v>419</v>
      </c>
      <c r="AK43" s="422">
        <v>1503.2</v>
      </c>
      <c r="AL43" s="421">
        <v>1507.2</v>
      </c>
      <c r="AM43" s="421">
        <v>1501.6</v>
      </c>
      <c r="AN43" s="421">
        <v>1536.8</v>
      </c>
      <c r="AO43" s="423">
        <v>1504.8</v>
      </c>
      <c r="AP43" s="421">
        <v>1043.2</v>
      </c>
      <c r="AQ43" s="421">
        <v>1036</v>
      </c>
      <c r="AR43" s="421">
        <v>1078.4000000000001</v>
      </c>
      <c r="AS43" s="421">
        <v>1262.4000000000001</v>
      </c>
      <c r="AT43" s="421">
        <v>1236</v>
      </c>
      <c r="AU43" s="422">
        <v>1977.6</v>
      </c>
      <c r="AV43" s="421">
        <v>1977.6</v>
      </c>
      <c r="AW43" s="421">
        <v>1977.6</v>
      </c>
      <c r="AX43" s="421">
        <v>1971.2</v>
      </c>
      <c r="AY43" s="423">
        <v>1971.2</v>
      </c>
      <c r="AZ43" s="421">
        <v>1000</v>
      </c>
      <c r="BA43" s="421">
        <v>1000</v>
      </c>
      <c r="BB43" s="421">
        <v>1000</v>
      </c>
      <c r="BC43" s="421">
        <v>1000</v>
      </c>
      <c r="BD43" s="421">
        <v>1000</v>
      </c>
      <c r="BE43" s="422" t="s">
        <v>419</v>
      </c>
      <c r="BF43" s="421" t="s">
        <v>419</v>
      </c>
      <c r="BG43" s="421" t="s">
        <v>419</v>
      </c>
      <c r="BH43" s="421" t="s">
        <v>419</v>
      </c>
      <c r="BI43" s="423" t="s">
        <v>419</v>
      </c>
      <c r="BJ43" s="314" t="s">
        <v>419</v>
      </c>
      <c r="BK43" s="314" t="s">
        <v>419</v>
      </c>
      <c r="BL43" s="314" t="s">
        <v>419</v>
      </c>
      <c r="BM43" s="314" t="s">
        <v>419</v>
      </c>
      <c r="BN43" s="314" t="s">
        <v>419</v>
      </c>
      <c r="BO43" s="315" t="s">
        <v>419</v>
      </c>
      <c r="BP43" s="314" t="s">
        <v>419</v>
      </c>
      <c r="BQ43" s="314" t="s">
        <v>419</v>
      </c>
      <c r="BR43" s="314" t="s">
        <v>419</v>
      </c>
      <c r="BS43" s="425" t="s">
        <v>419</v>
      </c>
      <c r="BT43" s="421" t="s">
        <v>419</v>
      </c>
      <c r="BU43" s="421" t="s">
        <v>419</v>
      </c>
      <c r="BV43" s="421" t="s">
        <v>419</v>
      </c>
      <c r="BW43" s="421" t="s">
        <v>419</v>
      </c>
      <c r="BX43" s="423" t="s">
        <v>419</v>
      </c>
      <c r="BY43" s="353"/>
    </row>
    <row r="44" spans="1:77" x14ac:dyDescent="0.25">
      <c r="A44" s="252" t="s">
        <v>184</v>
      </c>
      <c r="B44" s="311">
        <v>42.4</v>
      </c>
      <c r="C44" s="312">
        <v>42.4</v>
      </c>
      <c r="D44" s="312">
        <v>44</v>
      </c>
      <c r="E44" s="312">
        <v>44</v>
      </c>
      <c r="F44" s="421">
        <v>44</v>
      </c>
      <c r="G44" s="422">
        <v>28.8</v>
      </c>
      <c r="H44" s="421">
        <v>28.8</v>
      </c>
      <c r="I44" s="421">
        <v>32</v>
      </c>
      <c r="J44" s="421">
        <v>32</v>
      </c>
      <c r="K44" s="423">
        <v>32</v>
      </c>
      <c r="L44" s="421">
        <v>109.6</v>
      </c>
      <c r="M44" s="421">
        <v>122.4</v>
      </c>
      <c r="N44" s="421">
        <v>122.4</v>
      </c>
      <c r="O44" s="421">
        <v>122.4</v>
      </c>
      <c r="P44" s="421">
        <v>128.80000000000001</v>
      </c>
      <c r="Q44" s="422">
        <v>41.6</v>
      </c>
      <c r="R44" s="421">
        <v>45.6</v>
      </c>
      <c r="S44" s="421">
        <v>45.6</v>
      </c>
      <c r="T44" s="421">
        <v>45.6</v>
      </c>
      <c r="U44" s="423">
        <v>45.6</v>
      </c>
      <c r="V44" s="421">
        <v>58.4</v>
      </c>
      <c r="W44" s="421">
        <v>58.4</v>
      </c>
      <c r="X44" s="421">
        <v>70.400000000000006</v>
      </c>
      <c r="Y44" s="421">
        <v>70.400000000000006</v>
      </c>
      <c r="Z44" s="421">
        <v>70.400000000000006</v>
      </c>
      <c r="AA44" s="422">
        <v>12.8</v>
      </c>
      <c r="AB44" s="421">
        <v>12.8</v>
      </c>
      <c r="AC44" s="421">
        <v>12.8</v>
      </c>
      <c r="AD44" s="421">
        <v>12.8</v>
      </c>
      <c r="AE44" s="423">
        <v>12.8</v>
      </c>
      <c r="AF44" s="421">
        <v>20.8</v>
      </c>
      <c r="AG44" s="421">
        <v>20.8</v>
      </c>
      <c r="AH44" s="421">
        <v>20.8</v>
      </c>
      <c r="AI44" s="421">
        <v>20.8</v>
      </c>
      <c r="AJ44" s="421">
        <v>20.8</v>
      </c>
      <c r="AK44" s="422">
        <v>964.8</v>
      </c>
      <c r="AL44" s="421">
        <v>964.8</v>
      </c>
      <c r="AM44" s="421">
        <v>964.8</v>
      </c>
      <c r="AN44" s="421">
        <v>964.8</v>
      </c>
      <c r="AO44" s="423">
        <v>964.8</v>
      </c>
      <c r="AP44" s="421">
        <v>890.4</v>
      </c>
      <c r="AQ44" s="421">
        <v>935.2</v>
      </c>
      <c r="AR44" s="421">
        <v>935.2</v>
      </c>
      <c r="AS44" s="421">
        <v>1096</v>
      </c>
      <c r="AT44" s="421">
        <v>883.2</v>
      </c>
      <c r="AU44" s="315">
        <v>1405.6</v>
      </c>
      <c r="AV44" s="314">
        <v>1405.6</v>
      </c>
      <c r="AW44" s="314">
        <v>1405.6</v>
      </c>
      <c r="AX44" s="314">
        <v>1405.6</v>
      </c>
      <c r="AY44" s="425">
        <v>1405.6</v>
      </c>
      <c r="AZ44" s="314" t="s">
        <v>419</v>
      </c>
      <c r="BA44" s="314" t="s">
        <v>419</v>
      </c>
      <c r="BB44" s="314" t="s">
        <v>419</v>
      </c>
      <c r="BC44" s="314" t="s">
        <v>419</v>
      </c>
      <c r="BD44" s="314" t="s">
        <v>419</v>
      </c>
      <c r="BE44" s="422" t="s">
        <v>419</v>
      </c>
      <c r="BF44" s="421" t="s">
        <v>419</v>
      </c>
      <c r="BG44" s="421" t="s">
        <v>419</v>
      </c>
      <c r="BH44" s="421" t="s">
        <v>419</v>
      </c>
      <c r="BI44" s="423" t="s">
        <v>419</v>
      </c>
      <c r="BJ44" s="421" t="s">
        <v>419</v>
      </c>
      <c r="BK44" s="421" t="s">
        <v>419</v>
      </c>
      <c r="BL44" s="421" t="s">
        <v>419</v>
      </c>
      <c r="BM44" s="421" t="s">
        <v>419</v>
      </c>
      <c r="BN44" s="421" t="s">
        <v>419</v>
      </c>
      <c r="BO44" s="315" t="s">
        <v>419</v>
      </c>
      <c r="BP44" s="314" t="s">
        <v>419</v>
      </c>
      <c r="BQ44" s="314" t="s">
        <v>419</v>
      </c>
      <c r="BR44" s="314" t="s">
        <v>419</v>
      </c>
      <c r="BS44" s="425" t="s">
        <v>419</v>
      </c>
      <c r="BT44" s="421" t="s">
        <v>419</v>
      </c>
      <c r="BU44" s="421" t="s">
        <v>419</v>
      </c>
      <c r="BV44" s="421" t="s">
        <v>419</v>
      </c>
      <c r="BW44" s="421" t="s">
        <v>419</v>
      </c>
      <c r="BX44" s="423" t="s">
        <v>419</v>
      </c>
      <c r="BY44" s="353"/>
    </row>
    <row r="45" spans="1:77" x14ac:dyDescent="0.25">
      <c r="A45" s="252" t="s">
        <v>185</v>
      </c>
      <c r="B45" s="311">
        <v>35.200000000000003</v>
      </c>
      <c r="C45" s="312">
        <v>34.4</v>
      </c>
      <c r="D45" s="312">
        <v>37.6</v>
      </c>
      <c r="E45" s="312">
        <v>37.6</v>
      </c>
      <c r="F45" s="421">
        <v>37.6</v>
      </c>
      <c r="G45" s="422">
        <v>24.8</v>
      </c>
      <c r="H45" s="421">
        <v>24.8</v>
      </c>
      <c r="I45" s="421">
        <v>26.4</v>
      </c>
      <c r="J45" s="421">
        <v>26.4</v>
      </c>
      <c r="K45" s="423">
        <v>26.4</v>
      </c>
      <c r="L45" s="421">
        <v>80</v>
      </c>
      <c r="M45" s="421">
        <v>87.2</v>
      </c>
      <c r="N45" s="421">
        <v>87.2</v>
      </c>
      <c r="O45" s="421">
        <v>87.2</v>
      </c>
      <c r="P45" s="421">
        <v>86.4</v>
      </c>
      <c r="Q45" s="422">
        <v>49.6</v>
      </c>
      <c r="R45" s="421">
        <v>51.2</v>
      </c>
      <c r="S45" s="421">
        <v>52</v>
      </c>
      <c r="T45" s="421">
        <v>52</v>
      </c>
      <c r="U45" s="423">
        <v>52</v>
      </c>
      <c r="V45" s="421">
        <v>43.2</v>
      </c>
      <c r="W45" s="421">
        <v>43.2</v>
      </c>
      <c r="X45" s="421">
        <v>48.8</v>
      </c>
      <c r="Y45" s="421">
        <v>48.8</v>
      </c>
      <c r="Z45" s="421">
        <v>48.8</v>
      </c>
      <c r="AA45" s="422">
        <v>15.2</v>
      </c>
      <c r="AB45" s="421">
        <v>14.4</v>
      </c>
      <c r="AC45" s="421">
        <v>12.8</v>
      </c>
      <c r="AD45" s="421">
        <v>13.6</v>
      </c>
      <c r="AE45" s="423">
        <v>13.6</v>
      </c>
      <c r="AF45" s="421">
        <v>20.8</v>
      </c>
      <c r="AG45" s="421">
        <v>20.8</v>
      </c>
      <c r="AH45" s="421">
        <v>20.8</v>
      </c>
      <c r="AI45" s="421">
        <v>20.8</v>
      </c>
      <c r="AJ45" s="421">
        <v>20.8</v>
      </c>
      <c r="AK45" s="422">
        <v>1357.6</v>
      </c>
      <c r="AL45" s="421">
        <v>1341.6</v>
      </c>
      <c r="AM45" s="421">
        <v>1357.6</v>
      </c>
      <c r="AN45" s="421">
        <v>1352</v>
      </c>
      <c r="AO45" s="423">
        <v>1349.6</v>
      </c>
      <c r="AP45" s="421">
        <v>1240</v>
      </c>
      <c r="AQ45" s="421">
        <v>1315.2</v>
      </c>
      <c r="AR45" s="421">
        <v>1236</v>
      </c>
      <c r="AS45" s="421">
        <v>1324.8</v>
      </c>
      <c r="AT45" s="421">
        <v>1480</v>
      </c>
      <c r="AU45" s="422">
        <v>1254.4000000000001</v>
      </c>
      <c r="AV45" s="421">
        <v>1402.4</v>
      </c>
      <c r="AW45" s="421">
        <v>1866.4</v>
      </c>
      <c r="AX45" s="421">
        <v>1605.6</v>
      </c>
      <c r="AY45" s="423">
        <v>1722.4</v>
      </c>
      <c r="AZ45" s="421">
        <v>750.4</v>
      </c>
      <c r="BA45" s="421">
        <v>750.4</v>
      </c>
      <c r="BB45" s="421">
        <v>750.4</v>
      </c>
      <c r="BC45" s="421">
        <v>965.6</v>
      </c>
      <c r="BD45" s="421">
        <v>965.6</v>
      </c>
      <c r="BE45" s="422">
        <v>568.79999999999995</v>
      </c>
      <c r="BF45" s="421">
        <v>568.79999999999995</v>
      </c>
      <c r="BG45" s="421">
        <v>568.79999999999995</v>
      </c>
      <c r="BH45" s="421">
        <v>568.79999999999995</v>
      </c>
      <c r="BI45" s="423">
        <v>568.79999999999995</v>
      </c>
      <c r="BJ45" s="314" t="s">
        <v>419</v>
      </c>
      <c r="BK45" s="314" t="s">
        <v>419</v>
      </c>
      <c r="BL45" s="314" t="s">
        <v>419</v>
      </c>
      <c r="BM45" s="314" t="s">
        <v>419</v>
      </c>
      <c r="BN45" s="314" t="s">
        <v>419</v>
      </c>
      <c r="BO45" s="315" t="s">
        <v>419</v>
      </c>
      <c r="BP45" s="314" t="s">
        <v>419</v>
      </c>
      <c r="BQ45" s="314" t="s">
        <v>419</v>
      </c>
      <c r="BR45" s="314" t="s">
        <v>419</v>
      </c>
      <c r="BS45" s="425" t="s">
        <v>419</v>
      </c>
      <c r="BT45" s="314" t="s">
        <v>419</v>
      </c>
      <c r="BU45" s="314" t="s">
        <v>419</v>
      </c>
      <c r="BV45" s="314" t="s">
        <v>419</v>
      </c>
      <c r="BW45" s="314" t="s">
        <v>419</v>
      </c>
      <c r="BX45" s="425" t="s">
        <v>419</v>
      </c>
      <c r="BY45" s="353"/>
    </row>
    <row r="46" spans="1:77" x14ac:dyDescent="0.25">
      <c r="A46" s="252" t="s">
        <v>186</v>
      </c>
      <c r="B46" s="311">
        <v>24.8</v>
      </c>
      <c r="C46" s="312">
        <v>24.8</v>
      </c>
      <c r="D46" s="312">
        <v>27.2</v>
      </c>
      <c r="E46" s="312">
        <v>27.2</v>
      </c>
      <c r="F46" s="421">
        <v>27.2</v>
      </c>
      <c r="G46" s="422">
        <v>16</v>
      </c>
      <c r="H46" s="421">
        <v>18.399999999999999</v>
      </c>
      <c r="I46" s="421">
        <v>20.8</v>
      </c>
      <c r="J46" s="421">
        <v>20.8</v>
      </c>
      <c r="K46" s="423">
        <v>20.8</v>
      </c>
      <c r="L46" s="314">
        <v>58.4</v>
      </c>
      <c r="M46" s="314">
        <v>65.599999999999994</v>
      </c>
      <c r="N46" s="314">
        <v>65.599999999999994</v>
      </c>
      <c r="O46" s="314">
        <v>65.599999999999994</v>
      </c>
      <c r="P46" s="314">
        <v>64.8</v>
      </c>
      <c r="Q46" s="422">
        <v>27.2</v>
      </c>
      <c r="R46" s="421">
        <v>32.799999999999997</v>
      </c>
      <c r="S46" s="421">
        <v>32.799999999999997</v>
      </c>
      <c r="T46" s="421">
        <v>32.799999999999997</v>
      </c>
      <c r="U46" s="423">
        <v>36</v>
      </c>
      <c r="V46" s="421">
        <v>38.4</v>
      </c>
      <c r="W46" s="421">
        <v>38.4</v>
      </c>
      <c r="X46" s="421">
        <v>43.2</v>
      </c>
      <c r="Y46" s="421">
        <v>43.2</v>
      </c>
      <c r="Z46" s="421">
        <v>43.2</v>
      </c>
      <c r="AA46" s="422">
        <v>11.2</v>
      </c>
      <c r="AB46" s="421">
        <v>11.2</v>
      </c>
      <c r="AC46" s="421">
        <v>12</v>
      </c>
      <c r="AD46" s="421">
        <v>12</v>
      </c>
      <c r="AE46" s="423">
        <v>12</v>
      </c>
      <c r="AF46" s="421">
        <v>20.8</v>
      </c>
      <c r="AG46" s="421">
        <v>20.8</v>
      </c>
      <c r="AH46" s="421">
        <v>20.8</v>
      </c>
      <c r="AI46" s="421">
        <v>20.8</v>
      </c>
      <c r="AJ46" s="421">
        <v>20.8</v>
      </c>
      <c r="AK46" s="422">
        <v>792</v>
      </c>
      <c r="AL46" s="421">
        <v>792</v>
      </c>
      <c r="AM46" s="421">
        <v>792</v>
      </c>
      <c r="AN46" s="421">
        <v>950.4</v>
      </c>
      <c r="AO46" s="423">
        <v>950.4</v>
      </c>
      <c r="AP46" s="421">
        <v>1115.2</v>
      </c>
      <c r="AQ46" s="421">
        <v>1151.2</v>
      </c>
      <c r="AR46" s="421">
        <v>1144</v>
      </c>
      <c r="AS46" s="421">
        <v>1176</v>
      </c>
      <c r="AT46" s="421">
        <v>1172.8</v>
      </c>
      <c r="AU46" s="422">
        <v>1112</v>
      </c>
      <c r="AV46" s="421">
        <v>1112</v>
      </c>
      <c r="AW46" s="421">
        <v>1112</v>
      </c>
      <c r="AX46" s="421">
        <v>1112</v>
      </c>
      <c r="AY46" s="423">
        <v>1112</v>
      </c>
      <c r="AZ46" s="314" t="s">
        <v>419</v>
      </c>
      <c r="BA46" s="314" t="s">
        <v>419</v>
      </c>
      <c r="BB46" s="314" t="s">
        <v>419</v>
      </c>
      <c r="BC46" s="314" t="s">
        <v>419</v>
      </c>
      <c r="BD46" s="314" t="s">
        <v>419</v>
      </c>
      <c r="BE46" s="315" t="s">
        <v>419</v>
      </c>
      <c r="BF46" s="314" t="s">
        <v>419</v>
      </c>
      <c r="BG46" s="314" t="s">
        <v>419</v>
      </c>
      <c r="BH46" s="314" t="s">
        <v>419</v>
      </c>
      <c r="BI46" s="425" t="s">
        <v>419</v>
      </c>
      <c r="BJ46" s="314" t="s">
        <v>419</v>
      </c>
      <c r="BK46" s="314" t="s">
        <v>419</v>
      </c>
      <c r="BL46" s="314" t="s">
        <v>419</v>
      </c>
      <c r="BM46" s="314" t="s">
        <v>419</v>
      </c>
      <c r="BN46" s="314" t="s">
        <v>419</v>
      </c>
      <c r="BO46" s="315" t="s">
        <v>419</v>
      </c>
      <c r="BP46" s="314" t="s">
        <v>419</v>
      </c>
      <c r="BQ46" s="314" t="s">
        <v>419</v>
      </c>
      <c r="BR46" s="314" t="s">
        <v>419</v>
      </c>
      <c r="BS46" s="425" t="s">
        <v>419</v>
      </c>
      <c r="BT46" s="421" t="s">
        <v>419</v>
      </c>
      <c r="BU46" s="421" t="s">
        <v>419</v>
      </c>
      <c r="BV46" s="421" t="s">
        <v>419</v>
      </c>
      <c r="BW46" s="421" t="s">
        <v>419</v>
      </c>
      <c r="BX46" s="423" t="s">
        <v>419</v>
      </c>
      <c r="BY46" s="353"/>
    </row>
    <row r="47" spans="1:77" x14ac:dyDescent="0.25">
      <c r="A47" s="252" t="s">
        <v>187</v>
      </c>
      <c r="B47" s="311">
        <v>28</v>
      </c>
      <c r="C47" s="312">
        <v>28</v>
      </c>
      <c r="D47" s="312">
        <v>30.4</v>
      </c>
      <c r="E47" s="312">
        <v>30.4</v>
      </c>
      <c r="F47" s="421">
        <v>30.4</v>
      </c>
      <c r="G47" s="422">
        <v>16</v>
      </c>
      <c r="H47" s="421">
        <v>16</v>
      </c>
      <c r="I47" s="421">
        <v>16</v>
      </c>
      <c r="J47" s="421">
        <v>16</v>
      </c>
      <c r="K47" s="423">
        <v>16</v>
      </c>
      <c r="L47" s="421">
        <v>50.4</v>
      </c>
      <c r="M47" s="421">
        <v>50.4</v>
      </c>
      <c r="N47" s="421">
        <v>51.2</v>
      </c>
      <c r="O47" s="421">
        <v>51.2</v>
      </c>
      <c r="P47" s="421">
        <v>42.4</v>
      </c>
      <c r="Q47" s="422">
        <v>34.4</v>
      </c>
      <c r="R47" s="421">
        <v>34.4</v>
      </c>
      <c r="S47" s="421">
        <v>32</v>
      </c>
      <c r="T47" s="421">
        <v>32</v>
      </c>
      <c r="U47" s="423">
        <v>37.6</v>
      </c>
      <c r="V47" s="421">
        <v>40</v>
      </c>
      <c r="W47" s="421">
        <v>34.4</v>
      </c>
      <c r="X47" s="421">
        <v>45.6</v>
      </c>
      <c r="Y47" s="421">
        <v>41.6</v>
      </c>
      <c r="Z47" s="421">
        <v>41.6</v>
      </c>
      <c r="AA47" s="422">
        <v>14.4</v>
      </c>
      <c r="AB47" s="421">
        <v>14.4</v>
      </c>
      <c r="AC47" s="421">
        <v>15.2</v>
      </c>
      <c r="AD47" s="421">
        <v>15.2</v>
      </c>
      <c r="AE47" s="423">
        <v>15.2</v>
      </c>
      <c r="AF47" s="421">
        <v>20.8</v>
      </c>
      <c r="AG47" s="421">
        <v>20.8</v>
      </c>
      <c r="AH47" s="421">
        <v>20.8</v>
      </c>
      <c r="AI47" s="421">
        <v>20.8</v>
      </c>
      <c r="AJ47" s="421">
        <v>20.8</v>
      </c>
      <c r="AK47" s="422">
        <v>1228</v>
      </c>
      <c r="AL47" s="421">
        <v>1228</v>
      </c>
      <c r="AM47" s="421">
        <v>1228</v>
      </c>
      <c r="AN47" s="421">
        <v>1281.5999999999999</v>
      </c>
      <c r="AO47" s="423">
        <v>1281.5999999999999</v>
      </c>
      <c r="AP47" s="421">
        <v>1087.2</v>
      </c>
      <c r="AQ47" s="421">
        <v>1087.2</v>
      </c>
      <c r="AR47" s="421">
        <v>1087.2</v>
      </c>
      <c r="AS47" s="421">
        <v>1178.4000000000001</v>
      </c>
      <c r="AT47" s="421">
        <v>1178.4000000000001</v>
      </c>
      <c r="AU47" s="422">
        <v>1537.6</v>
      </c>
      <c r="AV47" s="421">
        <v>1537.6</v>
      </c>
      <c r="AW47" s="421">
        <v>1535.2</v>
      </c>
      <c r="AX47" s="421">
        <v>1414.4</v>
      </c>
      <c r="AY47" s="423">
        <v>1408.8</v>
      </c>
      <c r="AZ47" s="421">
        <v>1044.8</v>
      </c>
      <c r="BA47" s="421">
        <v>1044.8</v>
      </c>
      <c r="BB47" s="421">
        <v>1044.8</v>
      </c>
      <c r="BC47" s="421">
        <v>1044.8</v>
      </c>
      <c r="BD47" s="421">
        <v>1044.8</v>
      </c>
      <c r="BE47" s="422">
        <v>668.8</v>
      </c>
      <c r="BF47" s="421">
        <v>664</v>
      </c>
      <c r="BG47" s="421">
        <v>664</v>
      </c>
      <c r="BH47" s="421">
        <v>664</v>
      </c>
      <c r="BI47" s="423">
        <v>664</v>
      </c>
      <c r="BJ47" s="421">
        <v>487.2</v>
      </c>
      <c r="BK47" s="421">
        <v>487.2</v>
      </c>
      <c r="BL47" s="421">
        <v>487.2</v>
      </c>
      <c r="BM47" s="421">
        <v>487.2</v>
      </c>
      <c r="BN47" s="421">
        <v>497.6</v>
      </c>
      <c r="BO47" s="422">
        <v>1107.2</v>
      </c>
      <c r="BP47" s="421">
        <v>1107.2</v>
      </c>
      <c r="BQ47" s="421">
        <v>1107.2</v>
      </c>
      <c r="BR47" s="421">
        <v>909.6</v>
      </c>
      <c r="BS47" s="423">
        <v>909.6</v>
      </c>
      <c r="BT47" s="421">
        <v>984</v>
      </c>
      <c r="BU47" s="421">
        <v>984</v>
      </c>
      <c r="BV47" s="421">
        <v>984</v>
      </c>
      <c r="BW47" s="421">
        <v>984</v>
      </c>
      <c r="BX47" s="423">
        <v>984</v>
      </c>
      <c r="BY47" s="353"/>
    </row>
    <row r="48" spans="1:77" x14ac:dyDescent="0.25">
      <c r="A48" s="252" t="s">
        <v>188</v>
      </c>
      <c r="B48" s="311">
        <v>28.8</v>
      </c>
      <c r="C48" s="312">
        <v>28.8</v>
      </c>
      <c r="D48" s="312">
        <v>32.799999999999997</v>
      </c>
      <c r="E48" s="312">
        <v>32.799999999999997</v>
      </c>
      <c r="F48" s="421">
        <v>32.799999999999997</v>
      </c>
      <c r="G48" s="422">
        <v>16</v>
      </c>
      <c r="H48" s="421">
        <v>16</v>
      </c>
      <c r="I48" s="421">
        <v>18.399999999999999</v>
      </c>
      <c r="J48" s="421">
        <v>18.399999999999999</v>
      </c>
      <c r="K48" s="423">
        <v>18.399999999999999</v>
      </c>
      <c r="L48" s="421">
        <v>58.4</v>
      </c>
      <c r="M48" s="421">
        <v>66.400000000000006</v>
      </c>
      <c r="N48" s="421">
        <v>66.400000000000006</v>
      </c>
      <c r="O48" s="421">
        <v>66.400000000000006</v>
      </c>
      <c r="P48" s="421">
        <v>64</v>
      </c>
      <c r="Q48" s="422">
        <v>36.799999999999997</v>
      </c>
      <c r="R48" s="421">
        <v>36.799999999999997</v>
      </c>
      <c r="S48" s="421">
        <v>36.799999999999997</v>
      </c>
      <c r="T48" s="421">
        <v>37.6</v>
      </c>
      <c r="U48" s="423">
        <v>37.6</v>
      </c>
      <c r="V48" s="421">
        <v>45.6</v>
      </c>
      <c r="W48" s="421">
        <v>45.6</v>
      </c>
      <c r="X48" s="421">
        <v>54.4</v>
      </c>
      <c r="Y48" s="421">
        <v>54.4</v>
      </c>
      <c r="Z48" s="421">
        <v>54.4</v>
      </c>
      <c r="AA48" s="422">
        <v>15.2</v>
      </c>
      <c r="AB48" s="421">
        <v>15.2</v>
      </c>
      <c r="AC48" s="421">
        <v>15.2</v>
      </c>
      <c r="AD48" s="421">
        <v>15.2</v>
      </c>
      <c r="AE48" s="423">
        <v>15.2</v>
      </c>
      <c r="AF48" s="421">
        <v>20.8</v>
      </c>
      <c r="AG48" s="421">
        <v>20.8</v>
      </c>
      <c r="AH48" s="421">
        <v>20.8</v>
      </c>
      <c r="AI48" s="421">
        <v>20.8</v>
      </c>
      <c r="AJ48" s="421">
        <v>20.8</v>
      </c>
      <c r="AK48" s="422">
        <v>1284</v>
      </c>
      <c r="AL48" s="421">
        <v>1284</v>
      </c>
      <c r="AM48" s="421">
        <v>1284</v>
      </c>
      <c r="AN48" s="421">
        <v>1337.6</v>
      </c>
      <c r="AO48" s="423">
        <v>1337.6</v>
      </c>
      <c r="AP48" s="421">
        <v>1124.8</v>
      </c>
      <c r="AQ48" s="421">
        <v>1124.8</v>
      </c>
      <c r="AR48" s="421">
        <v>1124.8</v>
      </c>
      <c r="AS48" s="421">
        <v>1212</v>
      </c>
      <c r="AT48" s="421">
        <v>1208</v>
      </c>
      <c r="AU48" s="422">
        <v>1373.6</v>
      </c>
      <c r="AV48" s="421">
        <v>1373.6</v>
      </c>
      <c r="AW48" s="421">
        <v>1373.6</v>
      </c>
      <c r="AX48" s="421">
        <v>1524</v>
      </c>
      <c r="AY48" s="423">
        <v>1524</v>
      </c>
      <c r="AZ48" s="421">
        <v>588</v>
      </c>
      <c r="BA48" s="421">
        <v>1092</v>
      </c>
      <c r="BB48" s="421">
        <v>1092</v>
      </c>
      <c r="BC48" s="421">
        <v>914.4</v>
      </c>
      <c r="BD48" s="421">
        <v>914.4</v>
      </c>
      <c r="BE48" s="422">
        <v>680.8</v>
      </c>
      <c r="BF48" s="421">
        <v>746.4</v>
      </c>
      <c r="BG48" s="421">
        <v>746.4</v>
      </c>
      <c r="BH48" s="421">
        <v>746.4</v>
      </c>
      <c r="BI48" s="423">
        <v>871.2</v>
      </c>
      <c r="BJ48" s="421">
        <v>464</v>
      </c>
      <c r="BK48" s="421">
        <v>464</v>
      </c>
      <c r="BL48" s="421">
        <v>464</v>
      </c>
      <c r="BM48" s="421">
        <v>506.4</v>
      </c>
      <c r="BN48" s="421">
        <v>506.4</v>
      </c>
      <c r="BO48" s="422">
        <v>988.8</v>
      </c>
      <c r="BP48" s="421">
        <v>988.8</v>
      </c>
      <c r="BQ48" s="421">
        <v>988.8</v>
      </c>
      <c r="BR48" s="421">
        <v>988.8</v>
      </c>
      <c r="BS48" s="423">
        <v>988.8</v>
      </c>
      <c r="BT48" s="421">
        <v>879.2</v>
      </c>
      <c r="BU48" s="421">
        <v>879.2</v>
      </c>
      <c r="BV48" s="421">
        <v>879.2</v>
      </c>
      <c r="BW48" s="421">
        <v>1055.2</v>
      </c>
      <c r="BX48" s="423">
        <v>1055.2</v>
      </c>
      <c r="BY48" s="353"/>
    </row>
    <row r="49" spans="1:77" x14ac:dyDescent="0.25">
      <c r="A49" s="252" t="s">
        <v>189</v>
      </c>
      <c r="B49" s="311">
        <v>45.6</v>
      </c>
      <c r="C49" s="312">
        <v>45.6</v>
      </c>
      <c r="D49" s="312">
        <v>48.8</v>
      </c>
      <c r="E49" s="312">
        <v>48.8</v>
      </c>
      <c r="F49" s="421">
        <v>48.8</v>
      </c>
      <c r="G49" s="422">
        <v>28</v>
      </c>
      <c r="H49" s="421">
        <v>28</v>
      </c>
      <c r="I49" s="421">
        <v>29.6</v>
      </c>
      <c r="J49" s="421">
        <v>29.6</v>
      </c>
      <c r="K49" s="423">
        <v>29.6</v>
      </c>
      <c r="L49" s="421">
        <v>103.2</v>
      </c>
      <c r="M49" s="421">
        <v>115.2</v>
      </c>
      <c r="N49" s="421">
        <v>115.2</v>
      </c>
      <c r="O49" s="421">
        <v>115.2</v>
      </c>
      <c r="P49" s="421">
        <v>119.2</v>
      </c>
      <c r="Q49" s="422">
        <v>54.4</v>
      </c>
      <c r="R49" s="421">
        <v>61.6</v>
      </c>
      <c r="S49" s="421">
        <v>61.6</v>
      </c>
      <c r="T49" s="421">
        <v>62.4</v>
      </c>
      <c r="U49" s="423">
        <v>60.8</v>
      </c>
      <c r="V49" s="421">
        <v>58.4</v>
      </c>
      <c r="W49" s="421">
        <v>58.4</v>
      </c>
      <c r="X49" s="421">
        <v>64.8</v>
      </c>
      <c r="Y49" s="421">
        <v>64.8</v>
      </c>
      <c r="Z49" s="421">
        <v>64.8</v>
      </c>
      <c r="AA49" s="422">
        <v>14.4</v>
      </c>
      <c r="AB49" s="421">
        <v>14.4</v>
      </c>
      <c r="AC49" s="421">
        <v>14.4</v>
      </c>
      <c r="AD49" s="421">
        <v>14.4</v>
      </c>
      <c r="AE49" s="423">
        <v>14.4</v>
      </c>
      <c r="AF49" s="424" t="s">
        <v>419</v>
      </c>
      <c r="AG49" s="424" t="s">
        <v>419</v>
      </c>
      <c r="AH49" s="424" t="s">
        <v>419</v>
      </c>
      <c r="AI49" s="424" t="s">
        <v>419</v>
      </c>
      <c r="AJ49" s="424" t="s">
        <v>419</v>
      </c>
      <c r="AK49" s="422">
        <v>1336</v>
      </c>
      <c r="AL49" s="421">
        <v>1336</v>
      </c>
      <c r="AM49" s="421">
        <v>1362.4</v>
      </c>
      <c r="AN49" s="421">
        <v>1362.4</v>
      </c>
      <c r="AO49" s="423">
        <v>1392</v>
      </c>
      <c r="AP49" s="421">
        <v>1363.2</v>
      </c>
      <c r="AQ49" s="421">
        <v>1363.2</v>
      </c>
      <c r="AR49" s="421">
        <v>1360</v>
      </c>
      <c r="AS49" s="421">
        <v>1347.2</v>
      </c>
      <c r="AT49" s="421">
        <v>1347.2</v>
      </c>
      <c r="AU49" s="422">
        <v>1403.2</v>
      </c>
      <c r="AV49" s="421">
        <v>1403.2</v>
      </c>
      <c r="AW49" s="421">
        <v>1403.2</v>
      </c>
      <c r="AX49" s="421">
        <v>1610.4</v>
      </c>
      <c r="AY49" s="423">
        <v>1610.4</v>
      </c>
      <c r="AZ49" s="314" t="s">
        <v>419</v>
      </c>
      <c r="BA49" s="314" t="s">
        <v>419</v>
      </c>
      <c r="BB49" s="314" t="s">
        <v>419</v>
      </c>
      <c r="BC49" s="314" t="s">
        <v>419</v>
      </c>
      <c r="BD49" s="314" t="s">
        <v>419</v>
      </c>
      <c r="BE49" s="422" t="s">
        <v>419</v>
      </c>
      <c r="BF49" s="421" t="s">
        <v>419</v>
      </c>
      <c r="BG49" s="421" t="s">
        <v>419</v>
      </c>
      <c r="BH49" s="421" t="s">
        <v>419</v>
      </c>
      <c r="BI49" s="423" t="s">
        <v>419</v>
      </c>
      <c r="BJ49" s="314" t="s">
        <v>419</v>
      </c>
      <c r="BK49" s="314" t="s">
        <v>419</v>
      </c>
      <c r="BL49" s="314" t="s">
        <v>419</v>
      </c>
      <c r="BM49" s="314" t="s">
        <v>419</v>
      </c>
      <c r="BN49" s="314" t="s">
        <v>419</v>
      </c>
      <c r="BO49" s="315" t="s">
        <v>419</v>
      </c>
      <c r="BP49" s="314" t="s">
        <v>419</v>
      </c>
      <c r="BQ49" s="314" t="s">
        <v>419</v>
      </c>
      <c r="BR49" s="314" t="s">
        <v>419</v>
      </c>
      <c r="BS49" s="425" t="s">
        <v>419</v>
      </c>
      <c r="BT49" s="314" t="s">
        <v>419</v>
      </c>
      <c r="BU49" s="314" t="s">
        <v>419</v>
      </c>
      <c r="BV49" s="314" t="s">
        <v>419</v>
      </c>
      <c r="BW49" s="314" t="s">
        <v>419</v>
      </c>
      <c r="BX49" s="425" t="s">
        <v>419</v>
      </c>
      <c r="BY49" s="353"/>
    </row>
    <row r="50" spans="1:77" x14ac:dyDescent="0.25">
      <c r="A50" s="252" t="s">
        <v>190</v>
      </c>
      <c r="B50" s="311">
        <v>38.4</v>
      </c>
      <c r="C50" s="312">
        <v>37.6</v>
      </c>
      <c r="D50" s="312">
        <v>40</v>
      </c>
      <c r="E50" s="312">
        <v>40</v>
      </c>
      <c r="F50" s="421">
        <v>40</v>
      </c>
      <c r="G50" s="422">
        <v>27.2</v>
      </c>
      <c r="H50" s="421">
        <v>27.2</v>
      </c>
      <c r="I50" s="421">
        <v>28</v>
      </c>
      <c r="J50" s="421">
        <v>28</v>
      </c>
      <c r="K50" s="423">
        <v>28</v>
      </c>
      <c r="L50" s="421">
        <v>96.8</v>
      </c>
      <c r="M50" s="421">
        <v>109.6</v>
      </c>
      <c r="N50" s="421">
        <v>109.6</v>
      </c>
      <c r="O50" s="421">
        <v>109.6</v>
      </c>
      <c r="P50" s="421">
        <v>111.2</v>
      </c>
      <c r="Q50" s="422">
        <v>47.2</v>
      </c>
      <c r="R50" s="421">
        <v>51.2</v>
      </c>
      <c r="S50" s="421">
        <v>50.4</v>
      </c>
      <c r="T50" s="421">
        <v>51.2</v>
      </c>
      <c r="U50" s="423">
        <v>49.6</v>
      </c>
      <c r="V50" s="421">
        <v>48</v>
      </c>
      <c r="W50" s="421">
        <v>49.6</v>
      </c>
      <c r="X50" s="421">
        <v>59.2</v>
      </c>
      <c r="Y50" s="421">
        <v>58.4</v>
      </c>
      <c r="Z50" s="421">
        <v>57.6</v>
      </c>
      <c r="AA50" s="422">
        <v>12.8</v>
      </c>
      <c r="AB50" s="421">
        <v>13.6</v>
      </c>
      <c r="AC50" s="421">
        <v>12</v>
      </c>
      <c r="AD50" s="421">
        <v>12.8</v>
      </c>
      <c r="AE50" s="423">
        <v>10.4</v>
      </c>
      <c r="AF50" s="421">
        <v>20.8</v>
      </c>
      <c r="AG50" s="421">
        <v>20.8</v>
      </c>
      <c r="AH50" s="421">
        <v>20.8</v>
      </c>
      <c r="AI50" s="421">
        <v>20.8</v>
      </c>
      <c r="AJ50" s="421">
        <v>20.8</v>
      </c>
      <c r="AK50" s="422">
        <v>1240.8</v>
      </c>
      <c r="AL50" s="421">
        <v>1240.8</v>
      </c>
      <c r="AM50" s="421">
        <v>1240.8</v>
      </c>
      <c r="AN50" s="421">
        <v>1284</v>
      </c>
      <c r="AO50" s="423">
        <v>1284</v>
      </c>
      <c r="AP50" s="421">
        <v>1195.2</v>
      </c>
      <c r="AQ50" s="421">
        <v>1265.5999999999999</v>
      </c>
      <c r="AR50" s="421">
        <v>1218.4000000000001</v>
      </c>
      <c r="AS50" s="421">
        <v>1248.8</v>
      </c>
      <c r="AT50" s="421">
        <v>1260.8</v>
      </c>
      <c r="AU50" s="422">
        <v>1734.4</v>
      </c>
      <c r="AV50" s="421">
        <v>1518.4</v>
      </c>
      <c r="AW50" s="421">
        <v>1541.6</v>
      </c>
      <c r="AX50" s="421">
        <v>1628</v>
      </c>
      <c r="AY50" s="423">
        <v>1344.8</v>
      </c>
      <c r="AZ50" s="421">
        <v>1083.2</v>
      </c>
      <c r="BA50" s="421">
        <v>1083.2</v>
      </c>
      <c r="BB50" s="421">
        <v>1083.2</v>
      </c>
      <c r="BC50" s="421">
        <v>1083.2</v>
      </c>
      <c r="BD50" s="421">
        <v>1083.2</v>
      </c>
      <c r="BE50" s="422" t="s">
        <v>419</v>
      </c>
      <c r="BF50" s="421" t="s">
        <v>419</v>
      </c>
      <c r="BG50" s="421" t="s">
        <v>419</v>
      </c>
      <c r="BH50" s="421" t="s">
        <v>419</v>
      </c>
      <c r="BI50" s="423" t="s">
        <v>419</v>
      </c>
      <c r="BJ50" s="314" t="s">
        <v>419</v>
      </c>
      <c r="BK50" s="314" t="s">
        <v>419</v>
      </c>
      <c r="BL50" s="314" t="s">
        <v>419</v>
      </c>
      <c r="BM50" s="314" t="s">
        <v>419</v>
      </c>
      <c r="BN50" s="314" t="s">
        <v>419</v>
      </c>
      <c r="BO50" s="422">
        <v>1262.4000000000001</v>
      </c>
      <c r="BP50" s="421">
        <v>1262.4000000000001</v>
      </c>
      <c r="BQ50" s="421">
        <v>1262.4000000000001</v>
      </c>
      <c r="BR50" s="421">
        <v>1262.4000000000001</v>
      </c>
      <c r="BS50" s="423">
        <v>1262.4000000000001</v>
      </c>
      <c r="BT50" s="421" t="s">
        <v>419</v>
      </c>
      <c r="BU50" s="421" t="s">
        <v>419</v>
      </c>
      <c r="BV50" s="421" t="s">
        <v>419</v>
      </c>
      <c r="BW50" s="421" t="s">
        <v>419</v>
      </c>
      <c r="BX50" s="423" t="s">
        <v>419</v>
      </c>
      <c r="BY50" s="353"/>
    </row>
    <row r="51" spans="1:77" x14ac:dyDescent="0.25">
      <c r="A51" s="252" t="s">
        <v>191</v>
      </c>
      <c r="B51" s="311">
        <v>41.6</v>
      </c>
      <c r="C51" s="312">
        <v>41.6</v>
      </c>
      <c r="D51" s="312">
        <v>45.6</v>
      </c>
      <c r="E51" s="312">
        <v>45.6</v>
      </c>
      <c r="F51" s="421">
        <v>45.6</v>
      </c>
      <c r="G51" s="422">
        <v>25.6</v>
      </c>
      <c r="H51" s="421">
        <v>25.6</v>
      </c>
      <c r="I51" s="421">
        <v>26.4</v>
      </c>
      <c r="J51" s="421">
        <v>26.4</v>
      </c>
      <c r="K51" s="423">
        <v>26.4</v>
      </c>
      <c r="L51" s="421">
        <v>88</v>
      </c>
      <c r="M51" s="421">
        <v>93.6</v>
      </c>
      <c r="N51" s="421">
        <v>93.6</v>
      </c>
      <c r="O51" s="421">
        <v>93.6</v>
      </c>
      <c r="P51" s="421">
        <v>93.6</v>
      </c>
      <c r="Q51" s="422">
        <v>52</v>
      </c>
      <c r="R51" s="421">
        <v>54.4</v>
      </c>
      <c r="S51" s="421">
        <v>54.4</v>
      </c>
      <c r="T51" s="421">
        <v>54.4</v>
      </c>
      <c r="U51" s="423">
        <v>52</v>
      </c>
      <c r="V51" s="421">
        <v>52</v>
      </c>
      <c r="W51" s="421">
        <v>52</v>
      </c>
      <c r="X51" s="421">
        <v>62.4</v>
      </c>
      <c r="Y51" s="421">
        <v>62.4</v>
      </c>
      <c r="Z51" s="421">
        <v>62.4</v>
      </c>
      <c r="AA51" s="422">
        <v>19.2</v>
      </c>
      <c r="AB51" s="421">
        <v>18.399999999999999</v>
      </c>
      <c r="AC51" s="421">
        <v>19.2</v>
      </c>
      <c r="AD51" s="421">
        <v>19.2</v>
      </c>
      <c r="AE51" s="423">
        <v>19.2</v>
      </c>
      <c r="AF51" s="424" t="s">
        <v>419</v>
      </c>
      <c r="AG51" s="424" t="s">
        <v>419</v>
      </c>
      <c r="AH51" s="424" t="s">
        <v>419</v>
      </c>
      <c r="AI51" s="424" t="s">
        <v>419</v>
      </c>
      <c r="AJ51" s="424" t="s">
        <v>419</v>
      </c>
      <c r="AK51" s="422">
        <v>1457.6</v>
      </c>
      <c r="AL51" s="421">
        <v>1457.6</v>
      </c>
      <c r="AM51" s="421">
        <v>1457.6</v>
      </c>
      <c r="AN51" s="421">
        <v>1512</v>
      </c>
      <c r="AO51" s="423">
        <v>1512</v>
      </c>
      <c r="AP51" s="421">
        <v>1090.4000000000001</v>
      </c>
      <c r="AQ51" s="421">
        <v>1060</v>
      </c>
      <c r="AR51" s="421">
        <v>1089.5999999999999</v>
      </c>
      <c r="AS51" s="421">
        <v>1224</v>
      </c>
      <c r="AT51" s="421">
        <v>1251.2</v>
      </c>
      <c r="AU51" s="422">
        <v>1654.4</v>
      </c>
      <c r="AV51" s="421">
        <v>1701.6</v>
      </c>
      <c r="AW51" s="421">
        <v>1701.6</v>
      </c>
      <c r="AX51" s="421">
        <v>1761.6</v>
      </c>
      <c r="AY51" s="423">
        <v>1761.6</v>
      </c>
      <c r="AZ51" s="421">
        <v>930.4</v>
      </c>
      <c r="BA51" s="421">
        <v>930.4</v>
      </c>
      <c r="BB51" s="421">
        <v>930.4</v>
      </c>
      <c r="BC51" s="421">
        <v>930.4</v>
      </c>
      <c r="BD51" s="421">
        <v>930.4</v>
      </c>
      <c r="BE51" s="422" t="s">
        <v>419</v>
      </c>
      <c r="BF51" s="421" t="s">
        <v>419</v>
      </c>
      <c r="BG51" s="421" t="s">
        <v>419</v>
      </c>
      <c r="BH51" s="421" t="s">
        <v>419</v>
      </c>
      <c r="BI51" s="423" t="s">
        <v>419</v>
      </c>
      <c r="BJ51" s="421">
        <v>775.2</v>
      </c>
      <c r="BK51" s="421">
        <v>775.2</v>
      </c>
      <c r="BL51" s="421">
        <v>775.2</v>
      </c>
      <c r="BM51" s="421">
        <v>775.2</v>
      </c>
      <c r="BN51" s="421">
        <v>775.2</v>
      </c>
      <c r="BO51" s="315" t="s">
        <v>419</v>
      </c>
      <c r="BP51" s="314" t="s">
        <v>419</v>
      </c>
      <c r="BQ51" s="314" t="s">
        <v>419</v>
      </c>
      <c r="BR51" s="314" t="s">
        <v>419</v>
      </c>
      <c r="BS51" s="425" t="s">
        <v>419</v>
      </c>
      <c r="BT51" s="421" t="s">
        <v>419</v>
      </c>
      <c r="BU51" s="421" t="s">
        <v>419</v>
      </c>
      <c r="BV51" s="421" t="s">
        <v>419</v>
      </c>
      <c r="BW51" s="421" t="s">
        <v>419</v>
      </c>
      <c r="BX51" s="423" t="s">
        <v>419</v>
      </c>
      <c r="BY51" s="353"/>
    </row>
    <row r="52" spans="1:77" x14ac:dyDescent="0.25">
      <c r="A52" s="252" t="s">
        <v>192</v>
      </c>
      <c r="B52" s="311">
        <v>50.4</v>
      </c>
      <c r="C52" s="312">
        <v>50.4</v>
      </c>
      <c r="D52" s="312">
        <v>53.6</v>
      </c>
      <c r="E52" s="312">
        <v>53.6</v>
      </c>
      <c r="F52" s="421">
        <v>53.6</v>
      </c>
      <c r="G52" s="422">
        <v>30.4</v>
      </c>
      <c r="H52" s="421">
        <v>30.4</v>
      </c>
      <c r="I52" s="421">
        <v>31.2</v>
      </c>
      <c r="J52" s="421">
        <v>31.2</v>
      </c>
      <c r="K52" s="423">
        <v>31.2</v>
      </c>
      <c r="L52" s="421">
        <v>109.6</v>
      </c>
      <c r="M52" s="421">
        <v>117.6</v>
      </c>
      <c r="N52" s="421">
        <v>117.6</v>
      </c>
      <c r="O52" s="421">
        <v>117.6</v>
      </c>
      <c r="P52" s="421">
        <v>120.8</v>
      </c>
      <c r="Q52" s="422">
        <v>57.6</v>
      </c>
      <c r="R52" s="421">
        <v>64.8</v>
      </c>
      <c r="S52" s="421">
        <v>65.599999999999994</v>
      </c>
      <c r="T52" s="421">
        <v>65.599999999999994</v>
      </c>
      <c r="U52" s="423">
        <v>61.6</v>
      </c>
      <c r="V52" s="421">
        <v>57.6</v>
      </c>
      <c r="W52" s="421">
        <v>58.4</v>
      </c>
      <c r="X52" s="421">
        <v>61.6</v>
      </c>
      <c r="Y52" s="421">
        <v>63.2</v>
      </c>
      <c r="Z52" s="421">
        <v>60</v>
      </c>
      <c r="AA52" s="422">
        <v>12.8</v>
      </c>
      <c r="AB52" s="421">
        <v>11.2</v>
      </c>
      <c r="AC52" s="421">
        <v>11.2</v>
      </c>
      <c r="AD52" s="421">
        <v>11.2</v>
      </c>
      <c r="AE52" s="423">
        <v>11.2</v>
      </c>
      <c r="AF52" s="424" t="s">
        <v>419</v>
      </c>
      <c r="AG52" s="424" t="s">
        <v>419</v>
      </c>
      <c r="AH52" s="424" t="s">
        <v>419</v>
      </c>
      <c r="AI52" s="424" t="s">
        <v>419</v>
      </c>
      <c r="AJ52" s="424" t="s">
        <v>419</v>
      </c>
      <c r="AK52" s="422">
        <v>1336</v>
      </c>
      <c r="AL52" s="421">
        <v>1336</v>
      </c>
      <c r="AM52" s="421">
        <v>1336</v>
      </c>
      <c r="AN52" s="421">
        <v>1336</v>
      </c>
      <c r="AO52" s="423">
        <v>1336</v>
      </c>
      <c r="AP52" s="421">
        <v>1370.4</v>
      </c>
      <c r="AQ52" s="421">
        <v>1371.2</v>
      </c>
      <c r="AR52" s="421">
        <v>1372.8</v>
      </c>
      <c r="AS52" s="421">
        <v>1453.6</v>
      </c>
      <c r="AT52" s="421">
        <v>1459.2</v>
      </c>
      <c r="AU52" s="315">
        <v>1760</v>
      </c>
      <c r="AV52" s="314">
        <v>1760</v>
      </c>
      <c r="AW52" s="314">
        <v>1760</v>
      </c>
      <c r="AX52" s="314">
        <v>1760</v>
      </c>
      <c r="AY52" s="425">
        <v>1760</v>
      </c>
      <c r="AZ52" s="314" t="s">
        <v>419</v>
      </c>
      <c r="BA52" s="314" t="s">
        <v>419</v>
      </c>
      <c r="BB52" s="314" t="s">
        <v>419</v>
      </c>
      <c r="BC52" s="314" t="s">
        <v>419</v>
      </c>
      <c r="BD52" s="314" t="s">
        <v>419</v>
      </c>
      <c r="BE52" s="315" t="s">
        <v>419</v>
      </c>
      <c r="BF52" s="314" t="s">
        <v>419</v>
      </c>
      <c r="BG52" s="314" t="s">
        <v>419</v>
      </c>
      <c r="BH52" s="314" t="s">
        <v>419</v>
      </c>
      <c r="BI52" s="425" t="s">
        <v>419</v>
      </c>
      <c r="BJ52" s="314" t="s">
        <v>419</v>
      </c>
      <c r="BK52" s="314" t="s">
        <v>419</v>
      </c>
      <c r="BL52" s="314" t="s">
        <v>419</v>
      </c>
      <c r="BM52" s="314" t="s">
        <v>419</v>
      </c>
      <c r="BN52" s="314" t="s">
        <v>419</v>
      </c>
      <c r="BO52" s="315" t="s">
        <v>419</v>
      </c>
      <c r="BP52" s="314" t="s">
        <v>419</v>
      </c>
      <c r="BQ52" s="314" t="s">
        <v>419</v>
      </c>
      <c r="BR52" s="314" t="s">
        <v>419</v>
      </c>
      <c r="BS52" s="425" t="s">
        <v>419</v>
      </c>
      <c r="BT52" s="314" t="s">
        <v>419</v>
      </c>
      <c r="BU52" s="314" t="s">
        <v>419</v>
      </c>
      <c r="BV52" s="314" t="s">
        <v>419</v>
      </c>
      <c r="BW52" s="314" t="s">
        <v>419</v>
      </c>
      <c r="BX52" s="425" t="s">
        <v>419</v>
      </c>
      <c r="BY52" s="353"/>
    </row>
    <row r="53" spans="1:77" x14ac:dyDescent="0.25">
      <c r="A53" s="252" t="s">
        <v>193</v>
      </c>
      <c r="B53" s="311">
        <v>45.6</v>
      </c>
      <c r="C53" s="312">
        <v>45.6</v>
      </c>
      <c r="D53" s="312">
        <v>47.2</v>
      </c>
      <c r="E53" s="312">
        <v>47.2</v>
      </c>
      <c r="F53" s="421">
        <v>47.2</v>
      </c>
      <c r="G53" s="422">
        <v>27.2</v>
      </c>
      <c r="H53" s="421">
        <v>27.2</v>
      </c>
      <c r="I53" s="421">
        <v>26.4</v>
      </c>
      <c r="J53" s="421">
        <v>26.4</v>
      </c>
      <c r="K53" s="423">
        <v>26.4</v>
      </c>
      <c r="L53" s="421">
        <v>101.6</v>
      </c>
      <c r="M53" s="421">
        <v>104.8</v>
      </c>
      <c r="N53" s="421">
        <v>104.8</v>
      </c>
      <c r="O53" s="421">
        <v>104.8</v>
      </c>
      <c r="P53" s="421">
        <v>104.8</v>
      </c>
      <c r="Q53" s="422">
        <v>52</v>
      </c>
      <c r="R53" s="421">
        <v>55.2</v>
      </c>
      <c r="S53" s="421">
        <v>54.4</v>
      </c>
      <c r="T53" s="421">
        <v>55.2</v>
      </c>
      <c r="U53" s="423">
        <v>56</v>
      </c>
      <c r="V53" s="421">
        <v>62.4</v>
      </c>
      <c r="W53" s="421">
        <v>62.4</v>
      </c>
      <c r="X53" s="421">
        <v>75.2</v>
      </c>
      <c r="Y53" s="421">
        <v>75.2</v>
      </c>
      <c r="Z53" s="421">
        <v>75.2</v>
      </c>
      <c r="AA53" s="422">
        <v>17.600000000000001</v>
      </c>
      <c r="AB53" s="421">
        <v>17.600000000000001</v>
      </c>
      <c r="AC53" s="421">
        <v>17.600000000000001</v>
      </c>
      <c r="AD53" s="421">
        <v>17.600000000000001</v>
      </c>
      <c r="AE53" s="423">
        <v>17.600000000000001</v>
      </c>
      <c r="AF53" s="421">
        <v>20.8</v>
      </c>
      <c r="AG53" s="421">
        <v>20.8</v>
      </c>
      <c r="AH53" s="421">
        <v>20.8</v>
      </c>
      <c r="AI53" s="421">
        <v>20.8</v>
      </c>
      <c r="AJ53" s="421">
        <v>20.8</v>
      </c>
      <c r="AK53" s="422">
        <v>1452.8</v>
      </c>
      <c r="AL53" s="421">
        <v>1452.8</v>
      </c>
      <c r="AM53" s="421">
        <v>1452.8</v>
      </c>
      <c r="AN53" s="421">
        <v>1522.4</v>
      </c>
      <c r="AO53" s="423">
        <v>1522.4</v>
      </c>
      <c r="AP53" s="421">
        <v>1188.8</v>
      </c>
      <c r="AQ53" s="421">
        <v>1208.8</v>
      </c>
      <c r="AR53" s="421">
        <v>1220.8</v>
      </c>
      <c r="AS53" s="421">
        <v>1368.8</v>
      </c>
      <c r="AT53" s="421">
        <v>1380.8</v>
      </c>
      <c r="AU53" s="422">
        <v>1606.4</v>
      </c>
      <c r="AV53" s="421">
        <v>1606.4</v>
      </c>
      <c r="AW53" s="421">
        <v>1606.4</v>
      </c>
      <c r="AX53" s="421">
        <v>1541.6</v>
      </c>
      <c r="AY53" s="423">
        <v>1541.6</v>
      </c>
      <c r="AZ53" s="421">
        <v>930.4</v>
      </c>
      <c r="BA53" s="421">
        <v>930.4</v>
      </c>
      <c r="BB53" s="421">
        <v>930.4</v>
      </c>
      <c r="BC53" s="421">
        <v>930.4</v>
      </c>
      <c r="BD53" s="421">
        <v>930.4</v>
      </c>
      <c r="BE53" s="315" t="s">
        <v>419</v>
      </c>
      <c r="BF53" s="314" t="s">
        <v>419</v>
      </c>
      <c r="BG53" s="314" t="s">
        <v>419</v>
      </c>
      <c r="BH53" s="314" t="s">
        <v>419</v>
      </c>
      <c r="BI53" s="425" t="s">
        <v>419</v>
      </c>
      <c r="BJ53" s="314" t="s">
        <v>419</v>
      </c>
      <c r="BK53" s="314" t="s">
        <v>419</v>
      </c>
      <c r="BL53" s="314" t="s">
        <v>419</v>
      </c>
      <c r="BM53" s="314" t="s">
        <v>419</v>
      </c>
      <c r="BN53" s="314" t="s">
        <v>419</v>
      </c>
      <c r="BO53" s="315" t="s">
        <v>419</v>
      </c>
      <c r="BP53" s="314" t="s">
        <v>419</v>
      </c>
      <c r="BQ53" s="314" t="s">
        <v>419</v>
      </c>
      <c r="BR53" s="314" t="s">
        <v>419</v>
      </c>
      <c r="BS53" s="425" t="s">
        <v>419</v>
      </c>
      <c r="BT53" s="314" t="s">
        <v>419</v>
      </c>
      <c r="BU53" s="314" t="s">
        <v>419</v>
      </c>
      <c r="BV53" s="314" t="s">
        <v>419</v>
      </c>
      <c r="BW53" s="314" t="s">
        <v>419</v>
      </c>
      <c r="BX53" s="425" t="s">
        <v>419</v>
      </c>
      <c r="BY53" s="353"/>
    </row>
    <row r="54" spans="1:77" x14ac:dyDescent="0.25">
      <c r="A54" s="252" t="s">
        <v>194</v>
      </c>
      <c r="B54" s="311">
        <v>36</v>
      </c>
      <c r="C54" s="312">
        <v>36</v>
      </c>
      <c r="D54" s="312">
        <v>38.4</v>
      </c>
      <c r="E54" s="312">
        <v>38.4</v>
      </c>
      <c r="F54" s="421">
        <v>38.4</v>
      </c>
      <c r="G54" s="422">
        <v>25.6</v>
      </c>
      <c r="H54" s="421">
        <v>25.6</v>
      </c>
      <c r="I54" s="421">
        <v>26.4</v>
      </c>
      <c r="J54" s="421">
        <v>26.4</v>
      </c>
      <c r="K54" s="423">
        <v>26.4</v>
      </c>
      <c r="L54" s="421">
        <v>75.2</v>
      </c>
      <c r="M54" s="421">
        <v>78.400000000000006</v>
      </c>
      <c r="N54" s="421">
        <v>78.400000000000006</v>
      </c>
      <c r="O54" s="421">
        <v>78.400000000000006</v>
      </c>
      <c r="P54" s="421">
        <v>80.8</v>
      </c>
      <c r="Q54" s="422">
        <v>49.6</v>
      </c>
      <c r="R54" s="421">
        <v>52</v>
      </c>
      <c r="S54" s="421">
        <v>52</v>
      </c>
      <c r="T54" s="421">
        <v>52</v>
      </c>
      <c r="U54" s="423">
        <v>52</v>
      </c>
      <c r="V54" s="421">
        <v>53.6</v>
      </c>
      <c r="W54" s="421">
        <v>53.6</v>
      </c>
      <c r="X54" s="421">
        <v>58.4</v>
      </c>
      <c r="Y54" s="421">
        <v>58.4</v>
      </c>
      <c r="Z54" s="421">
        <v>58.4</v>
      </c>
      <c r="AA54" s="422">
        <v>17.600000000000001</v>
      </c>
      <c r="AB54" s="421">
        <v>17.600000000000001</v>
      </c>
      <c r="AC54" s="421">
        <v>16</v>
      </c>
      <c r="AD54" s="421">
        <v>16</v>
      </c>
      <c r="AE54" s="423">
        <v>16</v>
      </c>
      <c r="AF54" s="424" t="s">
        <v>419</v>
      </c>
      <c r="AG54" s="424" t="s">
        <v>419</v>
      </c>
      <c r="AH54" s="424" t="s">
        <v>419</v>
      </c>
      <c r="AI54" s="424" t="s">
        <v>419</v>
      </c>
      <c r="AJ54" s="424" t="s">
        <v>419</v>
      </c>
      <c r="AK54" s="422">
        <v>1350.4</v>
      </c>
      <c r="AL54" s="421">
        <v>1350.4</v>
      </c>
      <c r="AM54" s="421">
        <v>1350.4</v>
      </c>
      <c r="AN54" s="421">
        <v>1392.8</v>
      </c>
      <c r="AO54" s="423">
        <v>1392.8</v>
      </c>
      <c r="AP54" s="421">
        <v>1267.2</v>
      </c>
      <c r="AQ54" s="421">
        <v>1267.2</v>
      </c>
      <c r="AR54" s="421">
        <v>1300</v>
      </c>
      <c r="AS54" s="421">
        <v>1330.4</v>
      </c>
      <c r="AT54" s="421">
        <v>1328.8</v>
      </c>
      <c r="AU54" s="422">
        <v>1880</v>
      </c>
      <c r="AV54" s="421">
        <v>1876</v>
      </c>
      <c r="AW54" s="421">
        <v>1876</v>
      </c>
      <c r="AX54" s="421">
        <v>1797.6</v>
      </c>
      <c r="AY54" s="423">
        <v>1801.6</v>
      </c>
      <c r="AZ54" s="421">
        <v>939.2</v>
      </c>
      <c r="BA54" s="421">
        <v>939.2</v>
      </c>
      <c r="BB54" s="421">
        <v>939.2</v>
      </c>
      <c r="BC54" s="421">
        <v>939.2</v>
      </c>
      <c r="BD54" s="421">
        <v>895.2</v>
      </c>
      <c r="BE54" s="422">
        <v>528</v>
      </c>
      <c r="BF54" s="421">
        <v>528</v>
      </c>
      <c r="BG54" s="421">
        <v>528</v>
      </c>
      <c r="BH54" s="421">
        <v>528</v>
      </c>
      <c r="BI54" s="423">
        <v>528</v>
      </c>
      <c r="BJ54" s="421">
        <v>735.2</v>
      </c>
      <c r="BK54" s="421">
        <v>735.2</v>
      </c>
      <c r="BL54" s="421">
        <v>735.2</v>
      </c>
      <c r="BM54" s="421">
        <v>699.2</v>
      </c>
      <c r="BN54" s="421">
        <v>699.2</v>
      </c>
      <c r="BO54" s="422">
        <v>1354.4</v>
      </c>
      <c r="BP54" s="421">
        <v>1354.4</v>
      </c>
      <c r="BQ54" s="421">
        <v>1354.4</v>
      </c>
      <c r="BR54" s="421">
        <v>1155.2</v>
      </c>
      <c r="BS54" s="423">
        <v>1155.2</v>
      </c>
      <c r="BT54" s="421">
        <v>1169.5999999999999</v>
      </c>
      <c r="BU54" s="421">
        <v>1206.4000000000001</v>
      </c>
      <c r="BV54" s="421">
        <v>1204</v>
      </c>
      <c r="BW54" s="421">
        <v>1204</v>
      </c>
      <c r="BX54" s="423">
        <v>1204</v>
      </c>
      <c r="BY54" s="353"/>
    </row>
    <row r="55" spans="1:77" x14ac:dyDescent="0.25">
      <c r="A55" s="252" t="s">
        <v>195</v>
      </c>
      <c r="B55" s="311">
        <v>42.4</v>
      </c>
      <c r="C55" s="312">
        <v>41.6</v>
      </c>
      <c r="D55" s="312">
        <v>44.8</v>
      </c>
      <c r="E55" s="312">
        <v>44.8</v>
      </c>
      <c r="F55" s="421">
        <v>44.8</v>
      </c>
      <c r="G55" s="422">
        <v>26.4</v>
      </c>
      <c r="H55" s="421">
        <v>26.4</v>
      </c>
      <c r="I55" s="421">
        <v>26.4</v>
      </c>
      <c r="J55" s="421">
        <v>27.2</v>
      </c>
      <c r="K55" s="423">
        <v>27.2</v>
      </c>
      <c r="L55" s="421">
        <v>89.6</v>
      </c>
      <c r="M55" s="421">
        <v>103.2</v>
      </c>
      <c r="N55" s="421">
        <v>103.2</v>
      </c>
      <c r="O55" s="421">
        <v>103.2</v>
      </c>
      <c r="P55" s="421">
        <v>104</v>
      </c>
      <c r="Q55" s="422">
        <v>54.4</v>
      </c>
      <c r="R55" s="421">
        <v>57.6</v>
      </c>
      <c r="S55" s="421">
        <v>57.6</v>
      </c>
      <c r="T55" s="421">
        <v>57.6</v>
      </c>
      <c r="U55" s="423">
        <v>56.8</v>
      </c>
      <c r="V55" s="421">
        <v>54.4</v>
      </c>
      <c r="W55" s="421">
        <v>54.4</v>
      </c>
      <c r="X55" s="421">
        <v>61.6</v>
      </c>
      <c r="Y55" s="421">
        <v>61.6</v>
      </c>
      <c r="Z55" s="421">
        <v>61.6</v>
      </c>
      <c r="AA55" s="422">
        <v>12.8</v>
      </c>
      <c r="AB55" s="421">
        <v>12</v>
      </c>
      <c r="AC55" s="421">
        <v>12</v>
      </c>
      <c r="AD55" s="421">
        <v>12.8</v>
      </c>
      <c r="AE55" s="423">
        <v>11.2</v>
      </c>
      <c r="AF55" s="421">
        <v>20.8</v>
      </c>
      <c r="AG55" s="421">
        <v>20.8</v>
      </c>
      <c r="AH55" s="421">
        <v>20.8</v>
      </c>
      <c r="AI55" s="421">
        <v>20.8</v>
      </c>
      <c r="AJ55" s="421">
        <v>20.8</v>
      </c>
      <c r="AK55" s="422">
        <v>1256</v>
      </c>
      <c r="AL55" s="421">
        <v>1200</v>
      </c>
      <c r="AM55" s="421">
        <v>1268</v>
      </c>
      <c r="AN55" s="421">
        <v>1311.2</v>
      </c>
      <c r="AO55" s="423">
        <v>1353.6</v>
      </c>
      <c r="AP55" s="421">
        <v>1380.8</v>
      </c>
      <c r="AQ55" s="421">
        <v>1336.8</v>
      </c>
      <c r="AR55" s="421">
        <v>1330.4</v>
      </c>
      <c r="AS55" s="421">
        <v>1528</v>
      </c>
      <c r="AT55" s="421">
        <v>1463.2</v>
      </c>
      <c r="AU55" s="422">
        <v>1649.6</v>
      </c>
      <c r="AV55" s="421">
        <v>1751.2</v>
      </c>
      <c r="AW55" s="421">
        <v>1751.2</v>
      </c>
      <c r="AX55" s="421">
        <v>1644</v>
      </c>
      <c r="AY55" s="423">
        <v>1881.6</v>
      </c>
      <c r="AZ55" s="314" t="s">
        <v>419</v>
      </c>
      <c r="BA55" s="314" t="s">
        <v>419</v>
      </c>
      <c r="BB55" s="314" t="s">
        <v>419</v>
      </c>
      <c r="BC55" s="314" t="s">
        <v>419</v>
      </c>
      <c r="BD55" s="314" t="s">
        <v>419</v>
      </c>
      <c r="BE55" s="422" t="s">
        <v>419</v>
      </c>
      <c r="BF55" s="421" t="s">
        <v>419</v>
      </c>
      <c r="BG55" s="421" t="s">
        <v>419</v>
      </c>
      <c r="BH55" s="421" t="s">
        <v>419</v>
      </c>
      <c r="BI55" s="423" t="s">
        <v>419</v>
      </c>
      <c r="BJ55" s="314" t="s">
        <v>419</v>
      </c>
      <c r="BK55" s="314" t="s">
        <v>419</v>
      </c>
      <c r="BL55" s="314" t="s">
        <v>419</v>
      </c>
      <c r="BM55" s="314" t="s">
        <v>419</v>
      </c>
      <c r="BN55" s="314" t="s">
        <v>419</v>
      </c>
      <c r="BO55" s="315" t="s">
        <v>419</v>
      </c>
      <c r="BP55" s="314" t="s">
        <v>419</v>
      </c>
      <c r="BQ55" s="314" t="s">
        <v>419</v>
      </c>
      <c r="BR55" s="314" t="s">
        <v>419</v>
      </c>
      <c r="BS55" s="425" t="s">
        <v>419</v>
      </c>
      <c r="BT55" s="314" t="s">
        <v>419</v>
      </c>
      <c r="BU55" s="314" t="s">
        <v>419</v>
      </c>
      <c r="BV55" s="314" t="s">
        <v>419</v>
      </c>
      <c r="BW55" s="314" t="s">
        <v>419</v>
      </c>
      <c r="BX55" s="425" t="s">
        <v>419</v>
      </c>
      <c r="BY55" s="353"/>
    </row>
    <row r="56" spans="1:77" ht="15.75" thickBot="1" x14ac:dyDescent="0.3">
      <c r="A56" s="253" t="s">
        <v>196</v>
      </c>
      <c r="B56" s="318">
        <v>24.8</v>
      </c>
      <c r="C56" s="319">
        <v>24.8</v>
      </c>
      <c r="D56" s="319">
        <v>27.2</v>
      </c>
      <c r="E56" s="319">
        <v>27.2</v>
      </c>
      <c r="F56" s="428">
        <v>27.2</v>
      </c>
      <c r="G56" s="429">
        <v>18.399999999999999</v>
      </c>
      <c r="H56" s="430">
        <v>18.399999999999999</v>
      </c>
      <c r="I56" s="430">
        <v>17.600000000000001</v>
      </c>
      <c r="J56" s="430">
        <v>17.600000000000001</v>
      </c>
      <c r="K56" s="431">
        <v>17.600000000000001</v>
      </c>
      <c r="L56" s="432">
        <v>96.8</v>
      </c>
      <c r="M56" s="432">
        <v>108</v>
      </c>
      <c r="N56" s="432">
        <v>108</v>
      </c>
      <c r="O56" s="432">
        <v>108</v>
      </c>
      <c r="P56" s="432">
        <v>111.2</v>
      </c>
      <c r="Q56" s="433">
        <v>37.6</v>
      </c>
      <c r="R56" s="428">
        <v>40.799999999999997</v>
      </c>
      <c r="S56" s="428">
        <v>40.799999999999997</v>
      </c>
      <c r="T56" s="428">
        <v>41.6</v>
      </c>
      <c r="U56" s="434">
        <v>42.4</v>
      </c>
      <c r="V56" s="428">
        <v>36.799999999999997</v>
      </c>
      <c r="W56" s="428">
        <v>35.200000000000003</v>
      </c>
      <c r="X56" s="428">
        <v>42.4</v>
      </c>
      <c r="Y56" s="428">
        <v>44</v>
      </c>
      <c r="Z56" s="428">
        <v>42.4</v>
      </c>
      <c r="AA56" s="433">
        <v>15.2</v>
      </c>
      <c r="AB56" s="428">
        <v>15.2</v>
      </c>
      <c r="AC56" s="428">
        <v>15.2</v>
      </c>
      <c r="AD56" s="428">
        <v>15.2</v>
      </c>
      <c r="AE56" s="434">
        <v>14.4</v>
      </c>
      <c r="AF56" s="428" t="s">
        <v>419</v>
      </c>
      <c r="AG56" s="428" t="s">
        <v>419</v>
      </c>
      <c r="AH56" s="428" t="s">
        <v>419</v>
      </c>
      <c r="AI56" s="428" t="s">
        <v>419</v>
      </c>
      <c r="AJ56" s="428" t="s">
        <v>419</v>
      </c>
      <c r="AK56" s="433">
        <v>1166.4000000000001</v>
      </c>
      <c r="AL56" s="428">
        <v>1167.2</v>
      </c>
      <c r="AM56" s="428">
        <v>1167.2</v>
      </c>
      <c r="AN56" s="428">
        <v>1204.8</v>
      </c>
      <c r="AO56" s="434">
        <v>1204.8</v>
      </c>
      <c r="AP56" s="428">
        <v>1100.8</v>
      </c>
      <c r="AQ56" s="428">
        <v>1099.2</v>
      </c>
      <c r="AR56" s="428">
        <v>1100.8</v>
      </c>
      <c r="AS56" s="428">
        <v>1131.2</v>
      </c>
      <c r="AT56" s="428">
        <v>1131.2</v>
      </c>
      <c r="AU56" s="433">
        <v>1486.4</v>
      </c>
      <c r="AV56" s="428">
        <v>1485.6</v>
      </c>
      <c r="AW56" s="428">
        <v>1485.6</v>
      </c>
      <c r="AX56" s="428">
        <v>1481.6</v>
      </c>
      <c r="AY56" s="434">
        <v>1479.2</v>
      </c>
      <c r="AZ56" s="428">
        <v>1021.6</v>
      </c>
      <c r="BA56" s="428">
        <v>1021.6</v>
      </c>
      <c r="BB56" s="428">
        <v>1021.6</v>
      </c>
      <c r="BC56" s="428">
        <v>972.8</v>
      </c>
      <c r="BD56" s="428">
        <v>976</v>
      </c>
      <c r="BE56" s="433">
        <v>724.8</v>
      </c>
      <c r="BF56" s="428">
        <v>774.4</v>
      </c>
      <c r="BG56" s="428">
        <v>774.4</v>
      </c>
      <c r="BH56" s="428">
        <v>774.4</v>
      </c>
      <c r="BI56" s="434">
        <v>908</v>
      </c>
      <c r="BJ56" s="428">
        <v>503.2</v>
      </c>
      <c r="BK56" s="428">
        <v>501.6</v>
      </c>
      <c r="BL56" s="428">
        <v>501.6</v>
      </c>
      <c r="BM56" s="428">
        <v>513.6</v>
      </c>
      <c r="BN56" s="428">
        <v>513.6</v>
      </c>
      <c r="BO56" s="433">
        <v>1069.5999999999999</v>
      </c>
      <c r="BP56" s="428">
        <v>1068.8</v>
      </c>
      <c r="BQ56" s="428">
        <v>1068.8</v>
      </c>
      <c r="BR56" s="428">
        <v>953.6</v>
      </c>
      <c r="BS56" s="434">
        <v>953.6</v>
      </c>
      <c r="BT56" s="428">
        <v>1082.4000000000001</v>
      </c>
      <c r="BU56" s="428">
        <v>1082.4000000000001</v>
      </c>
      <c r="BV56" s="428">
        <v>1082.4000000000001</v>
      </c>
      <c r="BW56" s="428">
        <v>1072.8</v>
      </c>
      <c r="BX56" s="434">
        <v>1072.8</v>
      </c>
      <c r="BY56" s="353"/>
    </row>
    <row r="57" spans="1:77" x14ac:dyDescent="0.25">
      <c r="A57" s="254" t="s">
        <v>197</v>
      </c>
      <c r="B57" s="311">
        <v>22.4</v>
      </c>
      <c r="C57" s="312">
        <v>22.4</v>
      </c>
      <c r="D57" s="312">
        <v>22.4</v>
      </c>
      <c r="E57" s="312">
        <v>22.4</v>
      </c>
      <c r="F57" s="421">
        <v>22.4</v>
      </c>
      <c r="G57" s="422">
        <v>16.8</v>
      </c>
      <c r="H57" s="421">
        <v>16.8</v>
      </c>
      <c r="I57" s="421">
        <v>20</v>
      </c>
      <c r="J57" s="421">
        <v>20</v>
      </c>
      <c r="K57" s="423">
        <v>20</v>
      </c>
      <c r="L57" s="421">
        <v>47.2</v>
      </c>
      <c r="M57" s="421">
        <v>68.8</v>
      </c>
      <c r="N57" s="421">
        <v>68.8</v>
      </c>
      <c r="O57" s="421">
        <v>68.8</v>
      </c>
      <c r="P57" s="421">
        <v>70.400000000000006</v>
      </c>
      <c r="Q57" s="422">
        <v>28</v>
      </c>
      <c r="R57" s="421">
        <v>28</v>
      </c>
      <c r="S57" s="421">
        <v>28</v>
      </c>
      <c r="T57" s="421">
        <v>28</v>
      </c>
      <c r="U57" s="423">
        <v>28</v>
      </c>
      <c r="V57" s="421">
        <v>36.799999999999997</v>
      </c>
      <c r="W57" s="421">
        <v>36.799999999999997</v>
      </c>
      <c r="X57" s="421">
        <v>34.4</v>
      </c>
      <c r="Y57" s="421">
        <v>38.4</v>
      </c>
      <c r="Z57" s="421">
        <v>38.4</v>
      </c>
      <c r="AA57" s="315" t="s">
        <v>419</v>
      </c>
      <c r="AB57" s="314" t="s">
        <v>419</v>
      </c>
      <c r="AC57" s="314" t="s">
        <v>419</v>
      </c>
      <c r="AD57" s="314" t="s">
        <v>419</v>
      </c>
      <c r="AE57" s="425" t="s">
        <v>419</v>
      </c>
      <c r="AF57" s="314" t="s">
        <v>419</v>
      </c>
      <c r="AG57" s="314" t="s">
        <v>419</v>
      </c>
      <c r="AH57" s="314" t="s">
        <v>419</v>
      </c>
      <c r="AI57" s="314" t="s">
        <v>419</v>
      </c>
      <c r="AJ57" s="314" t="s">
        <v>419</v>
      </c>
      <c r="AK57" s="422">
        <v>1035.2</v>
      </c>
      <c r="AL57" s="421">
        <v>1035.2</v>
      </c>
      <c r="AM57" s="421">
        <v>1035.2</v>
      </c>
      <c r="AN57" s="421">
        <v>1035.2</v>
      </c>
      <c r="AO57" s="423">
        <v>1035.2</v>
      </c>
      <c r="AP57" s="421">
        <v>980</v>
      </c>
      <c r="AQ57" s="421">
        <v>980</v>
      </c>
      <c r="AR57" s="421">
        <v>980</v>
      </c>
      <c r="AS57" s="421">
        <v>980</v>
      </c>
      <c r="AT57" s="421">
        <v>980</v>
      </c>
      <c r="AU57" s="422">
        <v>1520</v>
      </c>
      <c r="AV57" s="421">
        <v>1520</v>
      </c>
      <c r="AW57" s="421">
        <v>1520</v>
      </c>
      <c r="AX57" s="421">
        <v>1520</v>
      </c>
      <c r="AY57" s="423">
        <v>1520</v>
      </c>
      <c r="AZ57" s="424" t="s">
        <v>419</v>
      </c>
      <c r="BA57" s="424" t="s">
        <v>419</v>
      </c>
      <c r="BB57" s="424" t="s">
        <v>419</v>
      </c>
      <c r="BC57" s="424" t="s">
        <v>419</v>
      </c>
      <c r="BD57" s="424" t="s">
        <v>419</v>
      </c>
      <c r="BE57" s="426" t="s">
        <v>419</v>
      </c>
      <c r="BF57" s="424" t="s">
        <v>419</v>
      </c>
      <c r="BG57" s="424" t="s">
        <v>419</v>
      </c>
      <c r="BH57" s="424" t="s">
        <v>419</v>
      </c>
      <c r="BI57" s="427" t="s">
        <v>419</v>
      </c>
      <c r="BJ57" s="424" t="s">
        <v>419</v>
      </c>
      <c r="BK57" s="424" t="s">
        <v>419</v>
      </c>
      <c r="BL57" s="424" t="s">
        <v>419</v>
      </c>
      <c r="BM57" s="424" t="s">
        <v>419</v>
      </c>
      <c r="BN57" s="424" t="s">
        <v>419</v>
      </c>
      <c r="BO57" s="426"/>
      <c r="BP57" s="424"/>
      <c r="BQ57" s="424"/>
      <c r="BR57" s="424"/>
      <c r="BS57" s="427"/>
      <c r="BT57" s="424" t="s">
        <v>419</v>
      </c>
      <c r="BU57" s="424" t="s">
        <v>419</v>
      </c>
      <c r="BV57" s="424" t="s">
        <v>419</v>
      </c>
      <c r="BW57" s="424" t="s">
        <v>419</v>
      </c>
      <c r="BX57" s="427" t="s">
        <v>419</v>
      </c>
      <c r="BY57" s="353"/>
    </row>
    <row r="58" spans="1:77" x14ac:dyDescent="0.25">
      <c r="A58" s="254" t="s">
        <v>198</v>
      </c>
      <c r="B58" s="311">
        <v>29.6</v>
      </c>
      <c r="C58" s="312">
        <v>29.6</v>
      </c>
      <c r="D58" s="312">
        <v>27.2</v>
      </c>
      <c r="E58" s="312">
        <v>27.2</v>
      </c>
      <c r="F58" s="421">
        <v>27.2</v>
      </c>
      <c r="G58" s="422">
        <v>23.2</v>
      </c>
      <c r="H58" s="421">
        <v>23.2</v>
      </c>
      <c r="I58" s="421">
        <v>24.8</v>
      </c>
      <c r="J58" s="421">
        <v>24.8</v>
      </c>
      <c r="K58" s="423">
        <v>24.8</v>
      </c>
      <c r="L58" s="421">
        <v>84.8</v>
      </c>
      <c r="M58" s="421">
        <v>99.2</v>
      </c>
      <c r="N58" s="421">
        <v>99.2</v>
      </c>
      <c r="O58" s="421">
        <v>99.2</v>
      </c>
      <c r="P58" s="421">
        <v>100.8</v>
      </c>
      <c r="Q58" s="422">
        <v>39.200000000000003</v>
      </c>
      <c r="R58" s="421">
        <v>39.200000000000003</v>
      </c>
      <c r="S58" s="421">
        <v>39.200000000000003</v>
      </c>
      <c r="T58" s="421">
        <v>39.200000000000003</v>
      </c>
      <c r="U58" s="423">
        <v>39.200000000000003</v>
      </c>
      <c r="V58" s="421">
        <v>37.6</v>
      </c>
      <c r="W58" s="421">
        <v>37.6</v>
      </c>
      <c r="X58" s="421">
        <v>37.6</v>
      </c>
      <c r="Y58" s="421">
        <v>40</v>
      </c>
      <c r="Z58" s="421">
        <v>40</v>
      </c>
      <c r="AA58" s="422" t="s">
        <v>419</v>
      </c>
      <c r="AB58" s="421" t="s">
        <v>419</v>
      </c>
      <c r="AC58" s="421" t="s">
        <v>419</v>
      </c>
      <c r="AD58" s="421" t="s">
        <v>419</v>
      </c>
      <c r="AE58" s="423" t="s">
        <v>419</v>
      </c>
      <c r="AF58" s="421" t="s">
        <v>419</v>
      </c>
      <c r="AG58" s="421" t="s">
        <v>419</v>
      </c>
      <c r="AH58" s="421" t="s">
        <v>419</v>
      </c>
      <c r="AI58" s="421" t="s">
        <v>419</v>
      </c>
      <c r="AJ58" s="421" t="s">
        <v>419</v>
      </c>
      <c r="AK58" s="315" t="s">
        <v>419</v>
      </c>
      <c r="AL58" s="314" t="s">
        <v>419</v>
      </c>
      <c r="AM58" s="314" t="s">
        <v>419</v>
      </c>
      <c r="AN58" s="314" t="s">
        <v>419</v>
      </c>
      <c r="AO58" s="425" t="s">
        <v>419</v>
      </c>
      <c r="AP58" s="421">
        <v>990.4</v>
      </c>
      <c r="AQ58" s="421">
        <v>990.4</v>
      </c>
      <c r="AR58" s="421">
        <v>990.4</v>
      </c>
      <c r="AS58" s="421">
        <v>990.4</v>
      </c>
      <c r="AT58" s="421">
        <v>990.4</v>
      </c>
      <c r="AU58" s="315" t="s">
        <v>419</v>
      </c>
      <c r="AV58" s="314" t="s">
        <v>419</v>
      </c>
      <c r="AW58" s="314" t="s">
        <v>419</v>
      </c>
      <c r="AX58" s="314" t="s">
        <v>419</v>
      </c>
      <c r="AY58" s="425" t="s">
        <v>419</v>
      </c>
      <c r="AZ58" s="424" t="s">
        <v>419</v>
      </c>
      <c r="BA58" s="424" t="s">
        <v>419</v>
      </c>
      <c r="BB58" s="424" t="s">
        <v>419</v>
      </c>
      <c r="BC58" s="424" t="s">
        <v>419</v>
      </c>
      <c r="BD58" s="424" t="s">
        <v>419</v>
      </c>
      <c r="BE58" s="426" t="s">
        <v>419</v>
      </c>
      <c r="BF58" s="424" t="s">
        <v>419</v>
      </c>
      <c r="BG58" s="424" t="s">
        <v>419</v>
      </c>
      <c r="BH58" s="424" t="s">
        <v>419</v>
      </c>
      <c r="BI58" s="427" t="s">
        <v>419</v>
      </c>
      <c r="BJ58" s="424" t="s">
        <v>419</v>
      </c>
      <c r="BK58" s="424" t="s">
        <v>419</v>
      </c>
      <c r="BL58" s="424" t="s">
        <v>419</v>
      </c>
      <c r="BM58" s="424" t="s">
        <v>419</v>
      </c>
      <c r="BN58" s="424" t="s">
        <v>419</v>
      </c>
      <c r="BO58" s="426"/>
      <c r="BP58" s="424"/>
      <c r="BQ58" s="424"/>
      <c r="BR58" s="424"/>
      <c r="BS58" s="427"/>
      <c r="BT58" s="424" t="s">
        <v>419</v>
      </c>
      <c r="BU58" s="424" t="s">
        <v>419</v>
      </c>
      <c r="BV58" s="424" t="s">
        <v>419</v>
      </c>
      <c r="BW58" s="424" t="s">
        <v>419</v>
      </c>
      <c r="BX58" s="427" t="s">
        <v>419</v>
      </c>
      <c r="BY58" s="353"/>
    </row>
    <row r="59" spans="1:77" x14ac:dyDescent="0.25">
      <c r="A59" s="254" t="s">
        <v>199</v>
      </c>
      <c r="B59" s="311">
        <v>44</v>
      </c>
      <c r="C59" s="312">
        <v>44</v>
      </c>
      <c r="D59" s="312">
        <v>48</v>
      </c>
      <c r="E59" s="312">
        <v>48</v>
      </c>
      <c r="F59" s="421">
        <v>48</v>
      </c>
      <c r="G59" s="422">
        <v>28</v>
      </c>
      <c r="H59" s="421">
        <v>28</v>
      </c>
      <c r="I59" s="421">
        <v>30.4</v>
      </c>
      <c r="J59" s="421">
        <v>30.4</v>
      </c>
      <c r="K59" s="423">
        <v>30.4</v>
      </c>
      <c r="L59" s="421">
        <v>90.4</v>
      </c>
      <c r="M59" s="421">
        <v>114.4</v>
      </c>
      <c r="N59" s="421">
        <v>114.4</v>
      </c>
      <c r="O59" s="421">
        <v>114.4</v>
      </c>
      <c r="P59" s="421">
        <v>122.4</v>
      </c>
      <c r="Q59" s="422">
        <v>47.2</v>
      </c>
      <c r="R59" s="421">
        <v>53.6</v>
      </c>
      <c r="S59" s="421">
        <v>53.6</v>
      </c>
      <c r="T59" s="421">
        <v>53.6</v>
      </c>
      <c r="U59" s="423">
        <v>53.6</v>
      </c>
      <c r="V59" s="421">
        <v>35.200000000000003</v>
      </c>
      <c r="W59" s="421">
        <v>35.200000000000003</v>
      </c>
      <c r="X59" s="421">
        <v>36.799999999999997</v>
      </c>
      <c r="Y59" s="421">
        <v>37.6</v>
      </c>
      <c r="Z59" s="421">
        <v>37.6</v>
      </c>
      <c r="AA59" s="422" t="s">
        <v>419</v>
      </c>
      <c r="AB59" s="421" t="s">
        <v>419</v>
      </c>
      <c r="AC59" s="421" t="s">
        <v>419</v>
      </c>
      <c r="AD59" s="421" t="s">
        <v>419</v>
      </c>
      <c r="AE59" s="423" t="s">
        <v>419</v>
      </c>
      <c r="AF59" s="421" t="s">
        <v>419</v>
      </c>
      <c r="AG59" s="421" t="s">
        <v>419</v>
      </c>
      <c r="AH59" s="421" t="s">
        <v>419</v>
      </c>
      <c r="AI59" s="421" t="s">
        <v>419</v>
      </c>
      <c r="AJ59" s="421" t="s">
        <v>419</v>
      </c>
      <c r="AK59" s="315">
        <v>1024</v>
      </c>
      <c r="AL59" s="314">
        <v>1024</v>
      </c>
      <c r="AM59" s="314">
        <v>1024</v>
      </c>
      <c r="AN59" s="314">
        <v>1024</v>
      </c>
      <c r="AO59" s="425">
        <v>1024</v>
      </c>
      <c r="AP59" s="421">
        <v>1244</v>
      </c>
      <c r="AQ59" s="421">
        <v>1244</v>
      </c>
      <c r="AR59" s="421">
        <v>1244</v>
      </c>
      <c r="AS59" s="421">
        <v>1459.2</v>
      </c>
      <c r="AT59" s="421">
        <v>1459.2</v>
      </c>
      <c r="AU59" s="422">
        <v>1520</v>
      </c>
      <c r="AV59" s="421">
        <v>1520</v>
      </c>
      <c r="AW59" s="421">
        <v>1520</v>
      </c>
      <c r="AX59" s="421">
        <v>1824</v>
      </c>
      <c r="AY59" s="423">
        <v>1824</v>
      </c>
      <c r="AZ59" s="424" t="s">
        <v>419</v>
      </c>
      <c r="BA59" s="424" t="s">
        <v>419</v>
      </c>
      <c r="BB59" s="424" t="s">
        <v>419</v>
      </c>
      <c r="BC59" s="424" t="s">
        <v>419</v>
      </c>
      <c r="BD59" s="424" t="s">
        <v>419</v>
      </c>
      <c r="BE59" s="426" t="s">
        <v>419</v>
      </c>
      <c r="BF59" s="424" t="s">
        <v>419</v>
      </c>
      <c r="BG59" s="424" t="s">
        <v>419</v>
      </c>
      <c r="BH59" s="424" t="s">
        <v>419</v>
      </c>
      <c r="BI59" s="427" t="s">
        <v>419</v>
      </c>
      <c r="BJ59" s="424" t="s">
        <v>419</v>
      </c>
      <c r="BK59" s="424" t="s">
        <v>419</v>
      </c>
      <c r="BL59" s="424" t="s">
        <v>419</v>
      </c>
      <c r="BM59" s="424" t="s">
        <v>419</v>
      </c>
      <c r="BN59" s="424" t="s">
        <v>419</v>
      </c>
      <c r="BO59" s="426"/>
      <c r="BP59" s="424"/>
      <c r="BQ59" s="424"/>
      <c r="BR59" s="424"/>
      <c r="BS59" s="427"/>
      <c r="BT59" s="424" t="s">
        <v>419</v>
      </c>
      <c r="BU59" s="424" t="s">
        <v>419</v>
      </c>
      <c r="BV59" s="424" t="s">
        <v>419</v>
      </c>
      <c r="BW59" s="424" t="s">
        <v>419</v>
      </c>
      <c r="BX59" s="427" t="s">
        <v>419</v>
      </c>
      <c r="BY59" s="353"/>
    </row>
    <row r="60" spans="1:77" x14ac:dyDescent="0.25">
      <c r="A60" s="254" t="s">
        <v>200</v>
      </c>
      <c r="B60" s="311">
        <v>36.799999999999997</v>
      </c>
      <c r="C60" s="312">
        <v>36.799999999999997</v>
      </c>
      <c r="D60" s="312">
        <v>41.6</v>
      </c>
      <c r="E60" s="312">
        <v>41.6</v>
      </c>
      <c r="F60" s="421">
        <v>41.6</v>
      </c>
      <c r="G60" s="422">
        <v>19.2</v>
      </c>
      <c r="H60" s="421">
        <v>19.2</v>
      </c>
      <c r="I60" s="421">
        <v>23.2</v>
      </c>
      <c r="J60" s="421">
        <v>23.2</v>
      </c>
      <c r="K60" s="423">
        <v>23.2</v>
      </c>
      <c r="L60" s="421">
        <v>70.400000000000006</v>
      </c>
      <c r="M60" s="421">
        <v>88.8</v>
      </c>
      <c r="N60" s="421">
        <v>88.8</v>
      </c>
      <c r="O60" s="421">
        <v>88.8</v>
      </c>
      <c r="P60" s="421">
        <v>96.8</v>
      </c>
      <c r="Q60" s="422">
        <v>38.4</v>
      </c>
      <c r="R60" s="421">
        <v>39.200000000000003</v>
      </c>
      <c r="S60" s="421">
        <v>39.200000000000003</v>
      </c>
      <c r="T60" s="421">
        <v>39.200000000000003</v>
      </c>
      <c r="U60" s="423">
        <v>44</v>
      </c>
      <c r="V60" s="421">
        <v>41.6</v>
      </c>
      <c r="W60" s="421">
        <v>41.6</v>
      </c>
      <c r="X60" s="421">
        <v>49.6</v>
      </c>
      <c r="Y60" s="421">
        <v>49.6</v>
      </c>
      <c r="Z60" s="421">
        <v>49.6</v>
      </c>
      <c r="AA60" s="422">
        <v>10.4</v>
      </c>
      <c r="AB60" s="421">
        <v>10.4</v>
      </c>
      <c r="AC60" s="421">
        <v>10.4</v>
      </c>
      <c r="AD60" s="421">
        <v>10.4</v>
      </c>
      <c r="AE60" s="423">
        <v>10.4</v>
      </c>
      <c r="AF60" s="421" t="s">
        <v>419</v>
      </c>
      <c r="AG60" s="421" t="s">
        <v>419</v>
      </c>
      <c r="AH60" s="421" t="s">
        <v>419</v>
      </c>
      <c r="AI60" s="421" t="s">
        <v>419</v>
      </c>
      <c r="AJ60" s="421" t="s">
        <v>419</v>
      </c>
      <c r="AK60" s="422">
        <v>1240</v>
      </c>
      <c r="AL60" s="421">
        <v>1240</v>
      </c>
      <c r="AM60" s="421">
        <v>1240</v>
      </c>
      <c r="AN60" s="421">
        <v>1264</v>
      </c>
      <c r="AO60" s="423">
        <v>1264</v>
      </c>
      <c r="AP60" s="421">
        <v>1000</v>
      </c>
      <c r="AQ60" s="421">
        <v>1000</v>
      </c>
      <c r="AR60" s="421">
        <v>926.4</v>
      </c>
      <c r="AS60" s="421">
        <v>926.4</v>
      </c>
      <c r="AT60" s="421">
        <v>926.4</v>
      </c>
      <c r="AU60" s="422">
        <v>1520</v>
      </c>
      <c r="AV60" s="421">
        <v>1520</v>
      </c>
      <c r="AW60" s="421">
        <v>1520</v>
      </c>
      <c r="AX60" s="421">
        <v>1520</v>
      </c>
      <c r="AY60" s="423">
        <v>1520</v>
      </c>
      <c r="AZ60" s="424" t="s">
        <v>419</v>
      </c>
      <c r="BA60" s="424" t="s">
        <v>419</v>
      </c>
      <c r="BB60" s="424" t="s">
        <v>419</v>
      </c>
      <c r="BC60" s="424" t="s">
        <v>419</v>
      </c>
      <c r="BD60" s="424" t="s">
        <v>419</v>
      </c>
      <c r="BE60" s="426" t="s">
        <v>419</v>
      </c>
      <c r="BF60" s="424" t="s">
        <v>419</v>
      </c>
      <c r="BG60" s="424" t="s">
        <v>419</v>
      </c>
      <c r="BH60" s="424" t="s">
        <v>419</v>
      </c>
      <c r="BI60" s="427" t="s">
        <v>419</v>
      </c>
      <c r="BJ60" s="424" t="s">
        <v>419</v>
      </c>
      <c r="BK60" s="424" t="s">
        <v>419</v>
      </c>
      <c r="BL60" s="424" t="s">
        <v>419</v>
      </c>
      <c r="BM60" s="424" t="s">
        <v>419</v>
      </c>
      <c r="BN60" s="424" t="s">
        <v>419</v>
      </c>
      <c r="BO60" s="426"/>
      <c r="BP60" s="424"/>
      <c r="BQ60" s="424"/>
      <c r="BR60" s="424"/>
      <c r="BS60" s="427"/>
      <c r="BT60" s="424" t="s">
        <v>419</v>
      </c>
      <c r="BU60" s="424" t="s">
        <v>419</v>
      </c>
      <c r="BV60" s="424" t="s">
        <v>419</v>
      </c>
      <c r="BW60" s="424" t="s">
        <v>419</v>
      </c>
      <c r="BX60" s="427" t="s">
        <v>419</v>
      </c>
      <c r="BY60" s="353"/>
    </row>
    <row r="61" spans="1:77" x14ac:dyDescent="0.25">
      <c r="A61" s="254" t="s">
        <v>201</v>
      </c>
      <c r="B61" s="311">
        <v>30.4</v>
      </c>
      <c r="C61" s="312">
        <v>30.4</v>
      </c>
      <c r="D61" s="312">
        <v>31.2</v>
      </c>
      <c r="E61" s="312">
        <v>31.2</v>
      </c>
      <c r="F61" s="421">
        <v>33.6</v>
      </c>
      <c r="G61" s="422">
        <v>26.4</v>
      </c>
      <c r="H61" s="421">
        <v>26.4</v>
      </c>
      <c r="I61" s="421">
        <v>30.4</v>
      </c>
      <c r="J61" s="421">
        <v>30.4</v>
      </c>
      <c r="K61" s="423">
        <v>30.4</v>
      </c>
      <c r="L61" s="421">
        <v>91.2</v>
      </c>
      <c r="M61" s="421">
        <v>111.2</v>
      </c>
      <c r="N61" s="421">
        <v>111.2</v>
      </c>
      <c r="O61" s="421">
        <v>111.2</v>
      </c>
      <c r="P61" s="421">
        <v>109.6</v>
      </c>
      <c r="Q61" s="422">
        <v>41.6</v>
      </c>
      <c r="R61" s="421">
        <v>43.2</v>
      </c>
      <c r="S61" s="421">
        <v>43.2</v>
      </c>
      <c r="T61" s="421">
        <v>43.2</v>
      </c>
      <c r="U61" s="423">
        <v>40.799999999999997</v>
      </c>
      <c r="V61" s="421">
        <v>45.6</v>
      </c>
      <c r="W61" s="421">
        <v>45.6</v>
      </c>
      <c r="X61" s="421">
        <v>44.8</v>
      </c>
      <c r="Y61" s="421">
        <v>44.8</v>
      </c>
      <c r="Z61" s="421">
        <v>44.8</v>
      </c>
      <c r="AA61" s="315" t="s">
        <v>419</v>
      </c>
      <c r="AB61" s="314" t="s">
        <v>419</v>
      </c>
      <c r="AC61" s="314" t="s">
        <v>419</v>
      </c>
      <c r="AD61" s="314" t="s">
        <v>419</v>
      </c>
      <c r="AE61" s="425" t="s">
        <v>419</v>
      </c>
      <c r="AF61" s="314" t="s">
        <v>419</v>
      </c>
      <c r="AG61" s="314" t="s">
        <v>419</v>
      </c>
      <c r="AH61" s="314" t="s">
        <v>419</v>
      </c>
      <c r="AI61" s="314" t="s">
        <v>419</v>
      </c>
      <c r="AJ61" s="314" t="s">
        <v>419</v>
      </c>
      <c r="AK61" s="315" t="s">
        <v>419</v>
      </c>
      <c r="AL61" s="314" t="s">
        <v>419</v>
      </c>
      <c r="AM61" s="314" t="s">
        <v>419</v>
      </c>
      <c r="AN61" s="314" t="s">
        <v>419</v>
      </c>
      <c r="AO61" s="425" t="s">
        <v>419</v>
      </c>
      <c r="AP61" s="421">
        <v>1036</v>
      </c>
      <c r="AQ61" s="421">
        <v>1036</v>
      </c>
      <c r="AR61" s="421">
        <v>1036</v>
      </c>
      <c r="AS61" s="421">
        <v>1036</v>
      </c>
      <c r="AT61" s="421">
        <v>1036</v>
      </c>
      <c r="AU61" s="315" t="s">
        <v>419</v>
      </c>
      <c r="AV61" s="314" t="s">
        <v>419</v>
      </c>
      <c r="AW61" s="314" t="s">
        <v>419</v>
      </c>
      <c r="AX61" s="314" t="s">
        <v>419</v>
      </c>
      <c r="AY61" s="425" t="s">
        <v>419</v>
      </c>
      <c r="AZ61" s="424" t="s">
        <v>419</v>
      </c>
      <c r="BA61" s="424" t="s">
        <v>419</v>
      </c>
      <c r="BB61" s="424" t="s">
        <v>419</v>
      </c>
      <c r="BC61" s="424" t="s">
        <v>419</v>
      </c>
      <c r="BD61" s="424" t="s">
        <v>419</v>
      </c>
      <c r="BE61" s="426" t="s">
        <v>419</v>
      </c>
      <c r="BF61" s="424" t="s">
        <v>419</v>
      </c>
      <c r="BG61" s="424" t="s">
        <v>419</v>
      </c>
      <c r="BH61" s="424" t="s">
        <v>419</v>
      </c>
      <c r="BI61" s="427" t="s">
        <v>419</v>
      </c>
      <c r="BJ61" s="424" t="s">
        <v>419</v>
      </c>
      <c r="BK61" s="424" t="s">
        <v>419</v>
      </c>
      <c r="BL61" s="424" t="s">
        <v>419</v>
      </c>
      <c r="BM61" s="424" t="s">
        <v>419</v>
      </c>
      <c r="BN61" s="424" t="s">
        <v>419</v>
      </c>
      <c r="BO61" s="426"/>
      <c r="BP61" s="424"/>
      <c r="BQ61" s="424"/>
      <c r="BR61" s="424"/>
      <c r="BS61" s="427"/>
      <c r="BT61" s="424" t="s">
        <v>419</v>
      </c>
      <c r="BU61" s="424" t="s">
        <v>419</v>
      </c>
      <c r="BV61" s="424" t="s">
        <v>419</v>
      </c>
      <c r="BW61" s="424" t="s">
        <v>419</v>
      </c>
      <c r="BX61" s="427" t="s">
        <v>419</v>
      </c>
      <c r="BY61" s="353"/>
    </row>
    <row r="62" spans="1:77" x14ac:dyDescent="0.25">
      <c r="A62" s="254" t="s">
        <v>202</v>
      </c>
      <c r="B62" s="311">
        <v>44</v>
      </c>
      <c r="C62" s="312">
        <v>44</v>
      </c>
      <c r="D62" s="312">
        <v>44</v>
      </c>
      <c r="E62" s="312">
        <v>44</v>
      </c>
      <c r="F62" s="421">
        <v>43.2</v>
      </c>
      <c r="G62" s="422">
        <v>33.6</v>
      </c>
      <c r="H62" s="421">
        <v>33.6</v>
      </c>
      <c r="I62" s="421">
        <v>35.200000000000003</v>
      </c>
      <c r="J62" s="421">
        <v>35.200000000000003</v>
      </c>
      <c r="K62" s="423">
        <v>35.200000000000003</v>
      </c>
      <c r="L62" s="421">
        <v>120.8</v>
      </c>
      <c r="M62" s="421">
        <v>131.19999999999999</v>
      </c>
      <c r="N62" s="421">
        <v>131.19999999999999</v>
      </c>
      <c r="O62" s="421">
        <v>131.19999999999999</v>
      </c>
      <c r="P62" s="421">
        <v>139.19999999999999</v>
      </c>
      <c r="Q62" s="422">
        <v>48.8</v>
      </c>
      <c r="R62" s="421">
        <v>37.6</v>
      </c>
      <c r="S62" s="421">
        <v>37.6</v>
      </c>
      <c r="T62" s="421">
        <v>37.6</v>
      </c>
      <c r="U62" s="423">
        <v>37.6</v>
      </c>
      <c r="V62" s="421">
        <v>48</v>
      </c>
      <c r="W62" s="421">
        <v>48</v>
      </c>
      <c r="X62" s="421">
        <v>44.8</v>
      </c>
      <c r="Y62" s="421">
        <v>45.6</v>
      </c>
      <c r="Z62" s="421">
        <v>43.2</v>
      </c>
      <c r="AA62" s="422" t="s">
        <v>419</v>
      </c>
      <c r="AB62" s="421" t="s">
        <v>419</v>
      </c>
      <c r="AC62" s="421" t="s">
        <v>419</v>
      </c>
      <c r="AD62" s="421" t="s">
        <v>419</v>
      </c>
      <c r="AE62" s="423" t="s">
        <v>419</v>
      </c>
      <c r="AF62" s="421" t="s">
        <v>419</v>
      </c>
      <c r="AG62" s="421" t="s">
        <v>419</v>
      </c>
      <c r="AH62" s="421" t="s">
        <v>419</v>
      </c>
      <c r="AI62" s="421" t="s">
        <v>419</v>
      </c>
      <c r="AJ62" s="421" t="s">
        <v>419</v>
      </c>
      <c r="AK62" s="315" t="s">
        <v>419</v>
      </c>
      <c r="AL62" s="314" t="s">
        <v>419</v>
      </c>
      <c r="AM62" s="314" t="s">
        <v>419</v>
      </c>
      <c r="AN62" s="314" t="s">
        <v>419</v>
      </c>
      <c r="AO62" s="425" t="s">
        <v>419</v>
      </c>
      <c r="AP62" s="421">
        <v>1340.8</v>
      </c>
      <c r="AQ62" s="421">
        <v>1340.8</v>
      </c>
      <c r="AR62" s="421">
        <v>1340.8</v>
      </c>
      <c r="AS62" s="421">
        <v>1340.8</v>
      </c>
      <c r="AT62" s="421">
        <v>1340.8</v>
      </c>
      <c r="AU62" s="315" t="s">
        <v>419</v>
      </c>
      <c r="AV62" s="314" t="s">
        <v>419</v>
      </c>
      <c r="AW62" s="314" t="s">
        <v>419</v>
      </c>
      <c r="AX62" s="314" t="s">
        <v>419</v>
      </c>
      <c r="AY62" s="425" t="s">
        <v>419</v>
      </c>
      <c r="AZ62" s="424" t="s">
        <v>419</v>
      </c>
      <c r="BA62" s="424" t="s">
        <v>419</v>
      </c>
      <c r="BB62" s="424" t="s">
        <v>419</v>
      </c>
      <c r="BC62" s="424" t="s">
        <v>419</v>
      </c>
      <c r="BD62" s="424" t="s">
        <v>419</v>
      </c>
      <c r="BE62" s="426" t="s">
        <v>419</v>
      </c>
      <c r="BF62" s="424" t="s">
        <v>419</v>
      </c>
      <c r="BG62" s="424" t="s">
        <v>419</v>
      </c>
      <c r="BH62" s="424" t="s">
        <v>419</v>
      </c>
      <c r="BI62" s="427" t="s">
        <v>419</v>
      </c>
      <c r="BJ62" s="424" t="s">
        <v>419</v>
      </c>
      <c r="BK62" s="424" t="s">
        <v>419</v>
      </c>
      <c r="BL62" s="424" t="s">
        <v>419</v>
      </c>
      <c r="BM62" s="424" t="s">
        <v>419</v>
      </c>
      <c r="BN62" s="424" t="s">
        <v>419</v>
      </c>
      <c r="BO62" s="426"/>
      <c r="BP62" s="424"/>
      <c r="BQ62" s="424"/>
      <c r="BR62" s="424"/>
      <c r="BS62" s="427"/>
      <c r="BT62" s="424" t="s">
        <v>419</v>
      </c>
      <c r="BU62" s="424" t="s">
        <v>419</v>
      </c>
      <c r="BV62" s="424" t="s">
        <v>419</v>
      </c>
      <c r="BW62" s="424" t="s">
        <v>419</v>
      </c>
      <c r="BX62" s="427" t="s">
        <v>419</v>
      </c>
      <c r="BY62" s="353"/>
    </row>
    <row r="63" spans="1:77" x14ac:dyDescent="0.25">
      <c r="A63" s="254" t="s">
        <v>203</v>
      </c>
      <c r="B63" s="311">
        <v>40.799999999999997</v>
      </c>
      <c r="C63" s="312">
        <v>40</v>
      </c>
      <c r="D63" s="312">
        <v>38.4</v>
      </c>
      <c r="E63" s="312">
        <v>38.4</v>
      </c>
      <c r="F63" s="421">
        <v>29.6</v>
      </c>
      <c r="G63" s="422">
        <v>41.6</v>
      </c>
      <c r="H63" s="421">
        <v>41.6</v>
      </c>
      <c r="I63" s="421">
        <v>42.4</v>
      </c>
      <c r="J63" s="421">
        <v>42.4</v>
      </c>
      <c r="K63" s="423">
        <v>42.4</v>
      </c>
      <c r="L63" s="421">
        <v>142.4</v>
      </c>
      <c r="M63" s="421">
        <v>147.19999999999999</v>
      </c>
      <c r="N63" s="421">
        <v>147.19999999999999</v>
      </c>
      <c r="O63" s="421">
        <v>147.19999999999999</v>
      </c>
      <c r="P63" s="421">
        <v>151.19999999999999</v>
      </c>
      <c r="Q63" s="422">
        <v>41.6</v>
      </c>
      <c r="R63" s="421">
        <v>41.6</v>
      </c>
      <c r="S63" s="421">
        <v>41.6</v>
      </c>
      <c r="T63" s="421">
        <v>41.6</v>
      </c>
      <c r="U63" s="423">
        <v>41.6</v>
      </c>
      <c r="V63" s="421">
        <v>60</v>
      </c>
      <c r="W63" s="421">
        <v>59.2</v>
      </c>
      <c r="X63" s="421">
        <v>53.6</v>
      </c>
      <c r="Y63" s="421">
        <v>53.6</v>
      </c>
      <c r="Z63" s="421">
        <v>53.6</v>
      </c>
      <c r="AA63" s="315" t="s">
        <v>419</v>
      </c>
      <c r="AB63" s="314" t="s">
        <v>419</v>
      </c>
      <c r="AC63" s="314" t="s">
        <v>419</v>
      </c>
      <c r="AD63" s="314" t="s">
        <v>419</v>
      </c>
      <c r="AE63" s="425" t="s">
        <v>419</v>
      </c>
      <c r="AF63" s="314" t="s">
        <v>419</v>
      </c>
      <c r="AG63" s="314" t="s">
        <v>419</v>
      </c>
      <c r="AH63" s="314" t="s">
        <v>419</v>
      </c>
      <c r="AI63" s="314" t="s">
        <v>419</v>
      </c>
      <c r="AJ63" s="314" t="s">
        <v>419</v>
      </c>
      <c r="AK63" s="315" t="s">
        <v>419</v>
      </c>
      <c r="AL63" s="314" t="s">
        <v>419</v>
      </c>
      <c r="AM63" s="314" t="s">
        <v>419</v>
      </c>
      <c r="AN63" s="314" t="s">
        <v>419</v>
      </c>
      <c r="AO63" s="425" t="s">
        <v>419</v>
      </c>
      <c r="AP63" s="314" t="s">
        <v>419</v>
      </c>
      <c r="AQ63" s="314" t="s">
        <v>419</v>
      </c>
      <c r="AR63" s="314" t="s">
        <v>419</v>
      </c>
      <c r="AS63" s="314" t="s">
        <v>419</v>
      </c>
      <c r="AT63" s="314" t="s">
        <v>419</v>
      </c>
      <c r="AU63" s="315" t="s">
        <v>419</v>
      </c>
      <c r="AV63" s="314" t="s">
        <v>419</v>
      </c>
      <c r="AW63" s="314" t="s">
        <v>419</v>
      </c>
      <c r="AX63" s="314" t="s">
        <v>419</v>
      </c>
      <c r="AY63" s="425" t="s">
        <v>419</v>
      </c>
      <c r="AZ63" s="424" t="s">
        <v>419</v>
      </c>
      <c r="BA63" s="424" t="s">
        <v>419</v>
      </c>
      <c r="BB63" s="424" t="s">
        <v>419</v>
      </c>
      <c r="BC63" s="424" t="s">
        <v>419</v>
      </c>
      <c r="BD63" s="424" t="s">
        <v>419</v>
      </c>
      <c r="BE63" s="426" t="s">
        <v>419</v>
      </c>
      <c r="BF63" s="424" t="s">
        <v>419</v>
      </c>
      <c r="BG63" s="424" t="s">
        <v>419</v>
      </c>
      <c r="BH63" s="424" t="s">
        <v>419</v>
      </c>
      <c r="BI63" s="427" t="s">
        <v>419</v>
      </c>
      <c r="BJ63" s="424" t="s">
        <v>419</v>
      </c>
      <c r="BK63" s="424" t="s">
        <v>419</v>
      </c>
      <c r="BL63" s="424" t="s">
        <v>419</v>
      </c>
      <c r="BM63" s="424" t="s">
        <v>419</v>
      </c>
      <c r="BN63" s="424" t="s">
        <v>419</v>
      </c>
      <c r="BO63" s="426"/>
      <c r="BP63" s="424"/>
      <c r="BQ63" s="424"/>
      <c r="BR63" s="424"/>
      <c r="BS63" s="427"/>
      <c r="BT63" s="424" t="s">
        <v>419</v>
      </c>
      <c r="BU63" s="424" t="s">
        <v>419</v>
      </c>
      <c r="BV63" s="424" t="s">
        <v>419</v>
      </c>
      <c r="BW63" s="424" t="s">
        <v>419</v>
      </c>
      <c r="BX63" s="427" t="s">
        <v>419</v>
      </c>
      <c r="BY63" s="353"/>
    </row>
    <row r="64" spans="1:77" x14ac:dyDescent="0.25">
      <c r="A64" s="254" t="s">
        <v>204</v>
      </c>
      <c r="B64" s="311">
        <v>36.799999999999997</v>
      </c>
      <c r="C64" s="312">
        <v>35.200000000000003</v>
      </c>
      <c r="D64" s="312">
        <v>36.799999999999997</v>
      </c>
      <c r="E64" s="312">
        <v>36.799999999999997</v>
      </c>
      <c r="F64" s="421">
        <v>36.799999999999997</v>
      </c>
      <c r="G64" s="422">
        <v>40</v>
      </c>
      <c r="H64" s="421">
        <v>40</v>
      </c>
      <c r="I64" s="421">
        <v>40.799999999999997</v>
      </c>
      <c r="J64" s="421">
        <v>40.799999999999997</v>
      </c>
      <c r="K64" s="423">
        <v>40.799999999999997</v>
      </c>
      <c r="L64" s="421">
        <v>140.80000000000001</v>
      </c>
      <c r="M64" s="421">
        <v>144</v>
      </c>
      <c r="N64" s="421">
        <v>144</v>
      </c>
      <c r="O64" s="421">
        <v>144</v>
      </c>
      <c r="P64" s="421">
        <v>147.19999999999999</v>
      </c>
      <c r="Q64" s="422">
        <v>50.4</v>
      </c>
      <c r="R64" s="421">
        <v>50.4</v>
      </c>
      <c r="S64" s="421">
        <v>50.4</v>
      </c>
      <c r="T64" s="421">
        <v>50.4</v>
      </c>
      <c r="U64" s="423">
        <v>50.4</v>
      </c>
      <c r="V64" s="421">
        <v>66.400000000000006</v>
      </c>
      <c r="W64" s="421">
        <v>65.599999999999994</v>
      </c>
      <c r="X64" s="421">
        <v>64.8</v>
      </c>
      <c r="Y64" s="421">
        <v>65.599999999999994</v>
      </c>
      <c r="Z64" s="421">
        <v>65.599999999999994</v>
      </c>
      <c r="AA64" s="422" t="s">
        <v>419</v>
      </c>
      <c r="AB64" s="421" t="s">
        <v>419</v>
      </c>
      <c r="AC64" s="421" t="s">
        <v>419</v>
      </c>
      <c r="AD64" s="421" t="s">
        <v>419</v>
      </c>
      <c r="AE64" s="423" t="s">
        <v>419</v>
      </c>
      <c r="AF64" s="421">
        <v>33.6</v>
      </c>
      <c r="AG64" s="421">
        <v>33.6</v>
      </c>
      <c r="AH64" s="421">
        <v>33.6</v>
      </c>
      <c r="AI64" s="421">
        <v>33.6</v>
      </c>
      <c r="AJ64" s="421">
        <v>33.6</v>
      </c>
      <c r="AK64" s="422">
        <v>945.6</v>
      </c>
      <c r="AL64" s="421">
        <v>945.6</v>
      </c>
      <c r="AM64" s="421">
        <v>945.6</v>
      </c>
      <c r="AN64" s="421">
        <v>945.6</v>
      </c>
      <c r="AO64" s="423">
        <v>945.6</v>
      </c>
      <c r="AP64" s="314" t="s">
        <v>419</v>
      </c>
      <c r="AQ64" s="314" t="s">
        <v>419</v>
      </c>
      <c r="AR64" s="314" t="s">
        <v>419</v>
      </c>
      <c r="AS64" s="314" t="s">
        <v>419</v>
      </c>
      <c r="AT64" s="314" t="s">
        <v>419</v>
      </c>
      <c r="AU64" s="315" t="s">
        <v>419</v>
      </c>
      <c r="AV64" s="314" t="s">
        <v>419</v>
      </c>
      <c r="AW64" s="314" t="s">
        <v>419</v>
      </c>
      <c r="AX64" s="314" t="s">
        <v>419</v>
      </c>
      <c r="AY64" s="425" t="s">
        <v>419</v>
      </c>
      <c r="AZ64" s="424" t="s">
        <v>419</v>
      </c>
      <c r="BA64" s="424" t="s">
        <v>419</v>
      </c>
      <c r="BB64" s="424" t="s">
        <v>419</v>
      </c>
      <c r="BC64" s="424" t="s">
        <v>419</v>
      </c>
      <c r="BD64" s="424" t="s">
        <v>419</v>
      </c>
      <c r="BE64" s="426" t="s">
        <v>419</v>
      </c>
      <c r="BF64" s="424" t="s">
        <v>419</v>
      </c>
      <c r="BG64" s="424" t="s">
        <v>419</v>
      </c>
      <c r="BH64" s="424" t="s">
        <v>419</v>
      </c>
      <c r="BI64" s="427" t="s">
        <v>419</v>
      </c>
      <c r="BJ64" s="424" t="s">
        <v>419</v>
      </c>
      <c r="BK64" s="424" t="s">
        <v>419</v>
      </c>
      <c r="BL64" s="424" t="s">
        <v>419</v>
      </c>
      <c r="BM64" s="424" t="s">
        <v>419</v>
      </c>
      <c r="BN64" s="424" t="s">
        <v>419</v>
      </c>
      <c r="BO64" s="426"/>
      <c r="BP64" s="424"/>
      <c r="BQ64" s="424"/>
      <c r="BR64" s="424"/>
      <c r="BS64" s="427"/>
      <c r="BT64" s="424" t="s">
        <v>419</v>
      </c>
      <c r="BU64" s="424" t="s">
        <v>419</v>
      </c>
      <c r="BV64" s="424" t="s">
        <v>419</v>
      </c>
      <c r="BW64" s="424" t="s">
        <v>419</v>
      </c>
      <c r="BX64" s="427" t="s">
        <v>419</v>
      </c>
      <c r="BY64" s="353"/>
    </row>
    <row r="65" spans="1:77" x14ac:dyDescent="0.25">
      <c r="A65" s="254" t="s">
        <v>205</v>
      </c>
      <c r="B65" s="311">
        <v>26</v>
      </c>
      <c r="C65" s="312">
        <v>26</v>
      </c>
      <c r="D65" s="312">
        <v>26</v>
      </c>
      <c r="E65" s="312">
        <v>26</v>
      </c>
      <c r="F65" s="421">
        <v>26</v>
      </c>
      <c r="G65" s="422">
        <v>22.8</v>
      </c>
      <c r="H65" s="421">
        <v>22.8</v>
      </c>
      <c r="I65" s="421">
        <v>22.8</v>
      </c>
      <c r="J65" s="421">
        <v>22.8</v>
      </c>
      <c r="K65" s="423">
        <v>22.8</v>
      </c>
      <c r="L65" s="421">
        <v>68.8</v>
      </c>
      <c r="M65" s="421">
        <v>82.4</v>
      </c>
      <c r="N65" s="421">
        <v>82.4</v>
      </c>
      <c r="O65" s="421">
        <v>82.4</v>
      </c>
      <c r="P65" s="421">
        <v>99.2</v>
      </c>
      <c r="Q65" s="422">
        <v>29.6</v>
      </c>
      <c r="R65" s="421">
        <v>29.6</v>
      </c>
      <c r="S65" s="421">
        <v>29.6</v>
      </c>
      <c r="T65" s="421">
        <v>29.6</v>
      </c>
      <c r="U65" s="423">
        <v>29.6</v>
      </c>
      <c r="V65" s="421">
        <v>41.6</v>
      </c>
      <c r="W65" s="421">
        <v>41.6</v>
      </c>
      <c r="X65" s="421">
        <v>49.6</v>
      </c>
      <c r="Y65" s="421">
        <v>49.6</v>
      </c>
      <c r="Z65" s="421">
        <v>49.6</v>
      </c>
      <c r="AA65" s="315" t="s">
        <v>419</v>
      </c>
      <c r="AB65" s="314" t="s">
        <v>419</v>
      </c>
      <c r="AC65" s="314" t="s">
        <v>419</v>
      </c>
      <c r="AD65" s="314" t="s">
        <v>419</v>
      </c>
      <c r="AE65" s="425" t="s">
        <v>419</v>
      </c>
      <c r="AF65" s="424" t="s">
        <v>419</v>
      </c>
      <c r="AG65" s="424" t="s">
        <v>419</v>
      </c>
      <c r="AH65" s="424" t="s">
        <v>419</v>
      </c>
      <c r="AI65" s="424" t="s">
        <v>419</v>
      </c>
      <c r="AJ65" s="424" t="s">
        <v>419</v>
      </c>
      <c r="AK65" s="315" t="s">
        <v>419</v>
      </c>
      <c r="AL65" s="314" t="s">
        <v>419</v>
      </c>
      <c r="AM65" s="314" t="s">
        <v>419</v>
      </c>
      <c r="AN65" s="314" t="s">
        <v>419</v>
      </c>
      <c r="AO65" s="425" t="s">
        <v>419</v>
      </c>
      <c r="AP65" s="421" t="s">
        <v>419</v>
      </c>
      <c r="AQ65" s="421" t="s">
        <v>419</v>
      </c>
      <c r="AR65" s="421" t="s">
        <v>419</v>
      </c>
      <c r="AS65" s="421" t="s">
        <v>419</v>
      </c>
      <c r="AT65" s="421" t="s">
        <v>419</v>
      </c>
      <c r="AU65" s="422" t="s">
        <v>419</v>
      </c>
      <c r="AV65" s="421" t="s">
        <v>419</v>
      </c>
      <c r="AW65" s="421" t="s">
        <v>419</v>
      </c>
      <c r="AX65" s="421" t="s">
        <v>419</v>
      </c>
      <c r="AY65" s="423" t="s">
        <v>419</v>
      </c>
      <c r="AZ65" s="424" t="s">
        <v>419</v>
      </c>
      <c r="BA65" s="424" t="s">
        <v>419</v>
      </c>
      <c r="BB65" s="424" t="s">
        <v>419</v>
      </c>
      <c r="BC65" s="424" t="s">
        <v>419</v>
      </c>
      <c r="BD65" s="424" t="s">
        <v>419</v>
      </c>
      <c r="BE65" s="426" t="s">
        <v>419</v>
      </c>
      <c r="BF65" s="424" t="s">
        <v>419</v>
      </c>
      <c r="BG65" s="424" t="s">
        <v>419</v>
      </c>
      <c r="BH65" s="424" t="s">
        <v>419</v>
      </c>
      <c r="BI65" s="427" t="s">
        <v>419</v>
      </c>
      <c r="BJ65" s="424" t="s">
        <v>419</v>
      </c>
      <c r="BK65" s="424" t="s">
        <v>419</v>
      </c>
      <c r="BL65" s="424" t="s">
        <v>419</v>
      </c>
      <c r="BM65" s="424" t="s">
        <v>419</v>
      </c>
      <c r="BN65" s="424" t="s">
        <v>419</v>
      </c>
      <c r="BO65" s="426"/>
      <c r="BP65" s="424"/>
      <c r="BQ65" s="424"/>
      <c r="BR65" s="424"/>
      <c r="BS65" s="427"/>
      <c r="BT65" s="424" t="s">
        <v>419</v>
      </c>
      <c r="BU65" s="424" t="s">
        <v>419</v>
      </c>
      <c r="BV65" s="424" t="s">
        <v>419</v>
      </c>
      <c r="BW65" s="424" t="s">
        <v>419</v>
      </c>
      <c r="BX65" s="427" t="s">
        <v>419</v>
      </c>
      <c r="BY65" s="353"/>
    </row>
    <row r="66" spans="1:77" x14ac:dyDescent="0.25">
      <c r="A66" s="254" t="s">
        <v>206</v>
      </c>
      <c r="B66" s="311">
        <v>39.200000000000003</v>
      </c>
      <c r="C66" s="312">
        <v>39.200000000000003</v>
      </c>
      <c r="D66" s="312">
        <v>39.200000000000003</v>
      </c>
      <c r="E66" s="312">
        <v>36.799999999999997</v>
      </c>
      <c r="F66" s="421">
        <v>39.200000000000003</v>
      </c>
      <c r="G66" s="422">
        <v>38.4</v>
      </c>
      <c r="H66" s="421">
        <v>38.4</v>
      </c>
      <c r="I66" s="421">
        <v>40</v>
      </c>
      <c r="J66" s="421">
        <v>40</v>
      </c>
      <c r="K66" s="423">
        <v>40</v>
      </c>
      <c r="L66" s="421">
        <v>132.80000000000001</v>
      </c>
      <c r="M66" s="421">
        <v>143.19999999999999</v>
      </c>
      <c r="N66" s="421">
        <v>143.19999999999999</v>
      </c>
      <c r="O66" s="421">
        <v>143.19999999999999</v>
      </c>
      <c r="P66" s="421">
        <v>147.19999999999999</v>
      </c>
      <c r="Q66" s="422">
        <v>44.8</v>
      </c>
      <c r="R66" s="421">
        <v>44.8</v>
      </c>
      <c r="S66" s="421">
        <v>44.8</v>
      </c>
      <c r="T66" s="421">
        <v>44.8</v>
      </c>
      <c r="U66" s="423">
        <v>44.8</v>
      </c>
      <c r="V66" s="421">
        <v>54.4</v>
      </c>
      <c r="W66" s="421">
        <v>54.4</v>
      </c>
      <c r="X66" s="421">
        <v>56</v>
      </c>
      <c r="Y66" s="421">
        <v>56</v>
      </c>
      <c r="Z66" s="421">
        <v>56</v>
      </c>
      <c r="AA66" s="422" t="s">
        <v>419</v>
      </c>
      <c r="AB66" s="421" t="s">
        <v>419</v>
      </c>
      <c r="AC66" s="421" t="s">
        <v>419</v>
      </c>
      <c r="AD66" s="421" t="s">
        <v>419</v>
      </c>
      <c r="AE66" s="423" t="s">
        <v>419</v>
      </c>
      <c r="AF66" s="424" t="s">
        <v>419</v>
      </c>
      <c r="AG66" s="424" t="s">
        <v>419</v>
      </c>
      <c r="AH66" s="424" t="s">
        <v>419</v>
      </c>
      <c r="AI66" s="424" t="s">
        <v>419</v>
      </c>
      <c r="AJ66" s="424" t="s">
        <v>419</v>
      </c>
      <c r="AK66" s="315" t="s">
        <v>419</v>
      </c>
      <c r="AL66" s="314" t="s">
        <v>419</v>
      </c>
      <c r="AM66" s="314" t="s">
        <v>419</v>
      </c>
      <c r="AN66" s="314" t="s">
        <v>419</v>
      </c>
      <c r="AO66" s="425" t="s">
        <v>419</v>
      </c>
      <c r="AP66" s="314" t="s">
        <v>419</v>
      </c>
      <c r="AQ66" s="314" t="s">
        <v>419</v>
      </c>
      <c r="AR66" s="314" t="s">
        <v>419</v>
      </c>
      <c r="AS66" s="314" t="s">
        <v>419</v>
      </c>
      <c r="AT66" s="314" t="s">
        <v>419</v>
      </c>
      <c r="AU66" s="422" t="s">
        <v>419</v>
      </c>
      <c r="AV66" s="421" t="s">
        <v>419</v>
      </c>
      <c r="AW66" s="421" t="s">
        <v>419</v>
      </c>
      <c r="AX66" s="421" t="s">
        <v>419</v>
      </c>
      <c r="AY66" s="423" t="s">
        <v>419</v>
      </c>
      <c r="AZ66" s="424" t="s">
        <v>419</v>
      </c>
      <c r="BA66" s="424" t="s">
        <v>419</v>
      </c>
      <c r="BB66" s="424" t="s">
        <v>419</v>
      </c>
      <c r="BC66" s="424" t="s">
        <v>419</v>
      </c>
      <c r="BD66" s="424" t="s">
        <v>419</v>
      </c>
      <c r="BE66" s="426" t="s">
        <v>419</v>
      </c>
      <c r="BF66" s="424" t="s">
        <v>419</v>
      </c>
      <c r="BG66" s="424" t="s">
        <v>419</v>
      </c>
      <c r="BH66" s="424" t="s">
        <v>419</v>
      </c>
      <c r="BI66" s="427" t="s">
        <v>419</v>
      </c>
      <c r="BJ66" s="424" t="s">
        <v>419</v>
      </c>
      <c r="BK66" s="424" t="s">
        <v>419</v>
      </c>
      <c r="BL66" s="424" t="s">
        <v>419</v>
      </c>
      <c r="BM66" s="424" t="s">
        <v>419</v>
      </c>
      <c r="BN66" s="424" t="s">
        <v>419</v>
      </c>
      <c r="BO66" s="426"/>
      <c r="BP66" s="424"/>
      <c r="BQ66" s="424"/>
      <c r="BR66" s="424"/>
      <c r="BS66" s="427"/>
      <c r="BT66" s="424" t="s">
        <v>419</v>
      </c>
      <c r="BU66" s="424" t="s">
        <v>419</v>
      </c>
      <c r="BV66" s="424" t="s">
        <v>419</v>
      </c>
      <c r="BW66" s="424" t="s">
        <v>419</v>
      </c>
      <c r="BX66" s="427" t="s">
        <v>419</v>
      </c>
      <c r="BY66" s="353"/>
    </row>
    <row r="67" spans="1:77" x14ac:dyDescent="0.25">
      <c r="A67" s="254" t="s">
        <v>207</v>
      </c>
      <c r="B67" s="311">
        <v>23.2</v>
      </c>
      <c r="C67" s="312">
        <v>23.2</v>
      </c>
      <c r="D67" s="312">
        <v>23.2</v>
      </c>
      <c r="E67" s="312">
        <v>28</v>
      </c>
      <c r="F67" s="421">
        <v>28</v>
      </c>
      <c r="G67" s="422">
        <v>20.8</v>
      </c>
      <c r="H67" s="421">
        <v>20</v>
      </c>
      <c r="I67" s="421">
        <v>24.8</v>
      </c>
      <c r="J67" s="421">
        <v>24</v>
      </c>
      <c r="K67" s="423">
        <v>23.2</v>
      </c>
      <c r="L67" s="421">
        <v>50.4</v>
      </c>
      <c r="M67" s="421">
        <v>66.400000000000006</v>
      </c>
      <c r="N67" s="421">
        <v>66.400000000000006</v>
      </c>
      <c r="O67" s="421">
        <v>66.400000000000006</v>
      </c>
      <c r="P67" s="421">
        <v>66.400000000000006</v>
      </c>
      <c r="Q67" s="422">
        <v>34.4</v>
      </c>
      <c r="R67" s="421">
        <v>40.799999999999997</v>
      </c>
      <c r="S67" s="421">
        <v>40.799999999999997</v>
      </c>
      <c r="T67" s="421">
        <v>40.799999999999997</v>
      </c>
      <c r="U67" s="423">
        <v>40.799999999999997</v>
      </c>
      <c r="V67" s="421">
        <v>35.200000000000003</v>
      </c>
      <c r="W67" s="421">
        <v>35.200000000000003</v>
      </c>
      <c r="X67" s="421">
        <v>28</v>
      </c>
      <c r="Y67" s="421">
        <v>28</v>
      </c>
      <c r="Z67" s="421">
        <v>28</v>
      </c>
      <c r="AA67" s="315" t="s">
        <v>419</v>
      </c>
      <c r="AB67" s="314" t="s">
        <v>419</v>
      </c>
      <c r="AC67" s="314" t="s">
        <v>419</v>
      </c>
      <c r="AD67" s="314" t="s">
        <v>419</v>
      </c>
      <c r="AE67" s="425" t="s">
        <v>419</v>
      </c>
      <c r="AF67" s="421">
        <v>20.8</v>
      </c>
      <c r="AG67" s="421">
        <v>20.8</v>
      </c>
      <c r="AH67" s="421">
        <v>20.8</v>
      </c>
      <c r="AI67" s="421">
        <v>20.8</v>
      </c>
      <c r="AJ67" s="421">
        <v>20.8</v>
      </c>
      <c r="AK67" s="315" t="s">
        <v>419</v>
      </c>
      <c r="AL67" s="314" t="s">
        <v>419</v>
      </c>
      <c r="AM67" s="314" t="s">
        <v>419</v>
      </c>
      <c r="AN67" s="314" t="s">
        <v>419</v>
      </c>
      <c r="AO67" s="425" t="s">
        <v>419</v>
      </c>
      <c r="AP67" s="421" t="s">
        <v>419</v>
      </c>
      <c r="AQ67" s="421" t="s">
        <v>419</v>
      </c>
      <c r="AR67" s="421" t="s">
        <v>419</v>
      </c>
      <c r="AS67" s="421" t="s">
        <v>419</v>
      </c>
      <c r="AT67" s="421" t="s">
        <v>419</v>
      </c>
      <c r="AU67" s="422" t="s">
        <v>419</v>
      </c>
      <c r="AV67" s="421" t="s">
        <v>419</v>
      </c>
      <c r="AW67" s="421" t="s">
        <v>419</v>
      </c>
      <c r="AX67" s="421" t="s">
        <v>419</v>
      </c>
      <c r="AY67" s="423" t="s">
        <v>419</v>
      </c>
      <c r="AZ67" s="424" t="s">
        <v>419</v>
      </c>
      <c r="BA67" s="424" t="s">
        <v>419</v>
      </c>
      <c r="BB67" s="424" t="s">
        <v>419</v>
      </c>
      <c r="BC67" s="424" t="s">
        <v>419</v>
      </c>
      <c r="BD67" s="424" t="s">
        <v>419</v>
      </c>
      <c r="BE67" s="426" t="s">
        <v>419</v>
      </c>
      <c r="BF67" s="424" t="s">
        <v>419</v>
      </c>
      <c r="BG67" s="424" t="s">
        <v>419</v>
      </c>
      <c r="BH67" s="424" t="s">
        <v>419</v>
      </c>
      <c r="BI67" s="427" t="s">
        <v>419</v>
      </c>
      <c r="BJ67" s="424" t="s">
        <v>419</v>
      </c>
      <c r="BK67" s="424" t="s">
        <v>419</v>
      </c>
      <c r="BL67" s="424" t="s">
        <v>419</v>
      </c>
      <c r="BM67" s="424" t="s">
        <v>419</v>
      </c>
      <c r="BN67" s="424" t="s">
        <v>419</v>
      </c>
      <c r="BO67" s="426"/>
      <c r="BP67" s="424"/>
      <c r="BQ67" s="424"/>
      <c r="BR67" s="424"/>
      <c r="BS67" s="427"/>
      <c r="BT67" s="424" t="s">
        <v>419</v>
      </c>
      <c r="BU67" s="424" t="s">
        <v>419</v>
      </c>
      <c r="BV67" s="424" t="s">
        <v>419</v>
      </c>
      <c r="BW67" s="424" t="s">
        <v>419</v>
      </c>
      <c r="BX67" s="427" t="s">
        <v>419</v>
      </c>
      <c r="BY67" s="353"/>
    </row>
    <row r="68" spans="1:77" x14ac:dyDescent="0.25">
      <c r="A68" s="254" t="s">
        <v>208</v>
      </c>
      <c r="B68" s="311">
        <v>40</v>
      </c>
      <c r="C68" s="312">
        <v>43.2</v>
      </c>
      <c r="D68" s="312">
        <v>37.6</v>
      </c>
      <c r="E68" s="312">
        <v>40.799999999999997</v>
      </c>
      <c r="F68" s="421">
        <v>41.6</v>
      </c>
      <c r="G68" s="422">
        <v>36.799999999999997</v>
      </c>
      <c r="H68" s="421">
        <v>36.799999999999997</v>
      </c>
      <c r="I68" s="421">
        <v>40</v>
      </c>
      <c r="J68" s="421">
        <v>40</v>
      </c>
      <c r="K68" s="423">
        <v>40</v>
      </c>
      <c r="L68" s="421">
        <v>137.6</v>
      </c>
      <c r="M68" s="421">
        <v>147.19999999999999</v>
      </c>
      <c r="N68" s="421">
        <v>147.19999999999999</v>
      </c>
      <c r="O68" s="421">
        <v>147.19999999999999</v>
      </c>
      <c r="P68" s="421">
        <v>152</v>
      </c>
      <c r="Q68" s="315">
        <v>32.799999999999997</v>
      </c>
      <c r="R68" s="314">
        <v>32.799999999999997</v>
      </c>
      <c r="S68" s="314">
        <v>32.799999999999997</v>
      </c>
      <c r="T68" s="314">
        <v>32.799999999999997</v>
      </c>
      <c r="U68" s="425">
        <v>32.799999999999997</v>
      </c>
      <c r="V68" s="421">
        <v>48</v>
      </c>
      <c r="W68" s="421">
        <v>47.2</v>
      </c>
      <c r="X68" s="421">
        <v>45.6</v>
      </c>
      <c r="Y68" s="421">
        <v>48</v>
      </c>
      <c r="Z68" s="421">
        <v>46.4</v>
      </c>
      <c r="AA68" s="315" t="s">
        <v>419</v>
      </c>
      <c r="AB68" s="314" t="s">
        <v>419</v>
      </c>
      <c r="AC68" s="314" t="s">
        <v>419</v>
      </c>
      <c r="AD68" s="314" t="s">
        <v>419</v>
      </c>
      <c r="AE68" s="425" t="s">
        <v>419</v>
      </c>
      <c r="AF68" s="421">
        <v>33.6</v>
      </c>
      <c r="AG68" s="421">
        <v>33.6</v>
      </c>
      <c r="AH68" s="421">
        <v>33.6</v>
      </c>
      <c r="AI68" s="421">
        <v>33.6</v>
      </c>
      <c r="AJ68" s="421">
        <v>33.6</v>
      </c>
      <c r="AK68" s="315" t="s">
        <v>419</v>
      </c>
      <c r="AL68" s="314" t="s">
        <v>419</v>
      </c>
      <c r="AM68" s="314" t="s">
        <v>419</v>
      </c>
      <c r="AN68" s="314" t="s">
        <v>419</v>
      </c>
      <c r="AO68" s="425" t="s">
        <v>419</v>
      </c>
      <c r="AP68" s="421">
        <v>1460</v>
      </c>
      <c r="AQ68" s="421">
        <v>1460</v>
      </c>
      <c r="AR68" s="421">
        <v>1460</v>
      </c>
      <c r="AS68" s="421">
        <v>1460</v>
      </c>
      <c r="AT68" s="421">
        <v>1460</v>
      </c>
      <c r="AU68" s="315">
        <v>1488</v>
      </c>
      <c r="AV68" s="314">
        <v>1520</v>
      </c>
      <c r="AW68" s="314">
        <v>1520</v>
      </c>
      <c r="AX68" s="314">
        <v>1520</v>
      </c>
      <c r="AY68" s="425">
        <v>1520</v>
      </c>
      <c r="AZ68" s="424" t="s">
        <v>419</v>
      </c>
      <c r="BA68" s="424" t="s">
        <v>419</v>
      </c>
      <c r="BB68" s="424" t="s">
        <v>419</v>
      </c>
      <c r="BC68" s="424" t="s">
        <v>419</v>
      </c>
      <c r="BD68" s="424" t="s">
        <v>419</v>
      </c>
      <c r="BE68" s="426" t="s">
        <v>419</v>
      </c>
      <c r="BF68" s="424" t="s">
        <v>419</v>
      </c>
      <c r="BG68" s="424" t="s">
        <v>419</v>
      </c>
      <c r="BH68" s="424" t="s">
        <v>419</v>
      </c>
      <c r="BI68" s="427" t="s">
        <v>419</v>
      </c>
      <c r="BJ68" s="424" t="s">
        <v>419</v>
      </c>
      <c r="BK68" s="424" t="s">
        <v>419</v>
      </c>
      <c r="BL68" s="424" t="s">
        <v>419</v>
      </c>
      <c r="BM68" s="424" t="s">
        <v>419</v>
      </c>
      <c r="BN68" s="424" t="s">
        <v>419</v>
      </c>
      <c r="BO68" s="426"/>
      <c r="BP68" s="424"/>
      <c r="BQ68" s="424"/>
      <c r="BR68" s="424"/>
      <c r="BS68" s="427"/>
      <c r="BT68" s="424" t="s">
        <v>419</v>
      </c>
      <c r="BU68" s="424" t="s">
        <v>419</v>
      </c>
      <c r="BV68" s="424" t="s">
        <v>419</v>
      </c>
      <c r="BW68" s="424" t="s">
        <v>419</v>
      </c>
      <c r="BX68" s="427" t="s">
        <v>419</v>
      </c>
      <c r="BY68" s="353"/>
    </row>
    <row r="69" spans="1:77" x14ac:dyDescent="0.25">
      <c r="A69" s="254" t="s">
        <v>209</v>
      </c>
      <c r="B69" s="311">
        <v>28</v>
      </c>
      <c r="C69" s="312">
        <v>28</v>
      </c>
      <c r="D69" s="312">
        <v>28</v>
      </c>
      <c r="E69" s="312">
        <v>27.2</v>
      </c>
      <c r="F69" s="421">
        <v>27.2</v>
      </c>
      <c r="G69" s="422">
        <v>26.4</v>
      </c>
      <c r="H69" s="421">
        <v>26.4</v>
      </c>
      <c r="I69" s="421">
        <v>29.6</v>
      </c>
      <c r="J69" s="421">
        <v>29.6</v>
      </c>
      <c r="K69" s="423">
        <v>29.6</v>
      </c>
      <c r="L69" s="421">
        <v>101.6</v>
      </c>
      <c r="M69" s="421">
        <v>115.2</v>
      </c>
      <c r="N69" s="421">
        <v>115.2</v>
      </c>
      <c r="O69" s="421">
        <v>116</v>
      </c>
      <c r="P69" s="421">
        <v>119.2</v>
      </c>
      <c r="Q69" s="422">
        <v>35.200000000000003</v>
      </c>
      <c r="R69" s="421">
        <v>35.200000000000003</v>
      </c>
      <c r="S69" s="421">
        <v>35.200000000000003</v>
      </c>
      <c r="T69" s="421">
        <v>35.200000000000003</v>
      </c>
      <c r="U69" s="423">
        <v>35.200000000000003</v>
      </c>
      <c r="V69" s="421">
        <v>41.6</v>
      </c>
      <c r="W69" s="421">
        <v>41.6</v>
      </c>
      <c r="X69" s="421">
        <v>45.6</v>
      </c>
      <c r="Y69" s="421">
        <v>45.6</v>
      </c>
      <c r="Z69" s="421">
        <v>42.4</v>
      </c>
      <c r="AA69" s="315" t="s">
        <v>419</v>
      </c>
      <c r="AB69" s="314" t="s">
        <v>419</v>
      </c>
      <c r="AC69" s="314" t="s">
        <v>419</v>
      </c>
      <c r="AD69" s="314" t="s">
        <v>419</v>
      </c>
      <c r="AE69" s="425" t="s">
        <v>419</v>
      </c>
      <c r="AF69" s="421">
        <v>29.6</v>
      </c>
      <c r="AG69" s="421">
        <v>29.6</v>
      </c>
      <c r="AH69" s="421">
        <v>29.6</v>
      </c>
      <c r="AI69" s="421">
        <v>29.6</v>
      </c>
      <c r="AJ69" s="421">
        <v>29.6</v>
      </c>
      <c r="AK69" s="315" t="s">
        <v>419</v>
      </c>
      <c r="AL69" s="314" t="s">
        <v>419</v>
      </c>
      <c r="AM69" s="314" t="s">
        <v>419</v>
      </c>
      <c r="AN69" s="314" t="s">
        <v>419</v>
      </c>
      <c r="AO69" s="425" t="s">
        <v>419</v>
      </c>
      <c r="AP69" s="421">
        <v>1082.4000000000001</v>
      </c>
      <c r="AQ69" s="421">
        <v>1082.4000000000001</v>
      </c>
      <c r="AR69" s="421">
        <v>1082.4000000000001</v>
      </c>
      <c r="AS69" s="421">
        <v>1082.4000000000001</v>
      </c>
      <c r="AT69" s="421">
        <v>1082.4000000000001</v>
      </c>
      <c r="AU69" s="315" t="s">
        <v>419</v>
      </c>
      <c r="AV69" s="314" t="s">
        <v>419</v>
      </c>
      <c r="AW69" s="314" t="s">
        <v>419</v>
      </c>
      <c r="AX69" s="314" t="s">
        <v>419</v>
      </c>
      <c r="AY69" s="425" t="s">
        <v>419</v>
      </c>
      <c r="AZ69" s="424" t="s">
        <v>419</v>
      </c>
      <c r="BA69" s="424" t="s">
        <v>419</v>
      </c>
      <c r="BB69" s="424" t="s">
        <v>419</v>
      </c>
      <c r="BC69" s="424" t="s">
        <v>419</v>
      </c>
      <c r="BD69" s="424" t="s">
        <v>419</v>
      </c>
      <c r="BE69" s="426" t="s">
        <v>419</v>
      </c>
      <c r="BF69" s="424" t="s">
        <v>419</v>
      </c>
      <c r="BG69" s="424" t="s">
        <v>419</v>
      </c>
      <c r="BH69" s="424" t="s">
        <v>419</v>
      </c>
      <c r="BI69" s="427" t="s">
        <v>419</v>
      </c>
      <c r="BJ69" s="424" t="s">
        <v>419</v>
      </c>
      <c r="BK69" s="424" t="s">
        <v>419</v>
      </c>
      <c r="BL69" s="424" t="s">
        <v>419</v>
      </c>
      <c r="BM69" s="424" t="s">
        <v>419</v>
      </c>
      <c r="BN69" s="424" t="s">
        <v>419</v>
      </c>
      <c r="BO69" s="426"/>
      <c r="BP69" s="424"/>
      <c r="BQ69" s="424"/>
      <c r="BR69" s="424"/>
      <c r="BS69" s="427"/>
      <c r="BT69" s="424" t="s">
        <v>419</v>
      </c>
      <c r="BU69" s="424" t="s">
        <v>419</v>
      </c>
      <c r="BV69" s="424" t="s">
        <v>419</v>
      </c>
      <c r="BW69" s="424" t="s">
        <v>419</v>
      </c>
      <c r="BX69" s="427" t="s">
        <v>419</v>
      </c>
      <c r="BY69" s="353"/>
    </row>
    <row r="70" spans="1:77" x14ac:dyDescent="0.25">
      <c r="A70" s="254" t="s">
        <v>210</v>
      </c>
      <c r="B70" s="311">
        <v>44.8</v>
      </c>
      <c r="C70" s="312">
        <v>44.8</v>
      </c>
      <c r="D70" s="312">
        <v>48</v>
      </c>
      <c r="E70" s="312">
        <v>48</v>
      </c>
      <c r="F70" s="421">
        <v>48</v>
      </c>
      <c r="G70" s="422">
        <v>28.8</v>
      </c>
      <c r="H70" s="421">
        <v>28.8</v>
      </c>
      <c r="I70" s="421">
        <v>31.2</v>
      </c>
      <c r="J70" s="421">
        <v>31.2</v>
      </c>
      <c r="K70" s="423">
        <v>31.2</v>
      </c>
      <c r="L70" s="421">
        <v>108.8</v>
      </c>
      <c r="M70" s="421">
        <v>119.2</v>
      </c>
      <c r="N70" s="421">
        <v>119.2</v>
      </c>
      <c r="O70" s="421">
        <v>119.2</v>
      </c>
      <c r="P70" s="421">
        <v>126.4</v>
      </c>
      <c r="Q70" s="422">
        <v>47.2</v>
      </c>
      <c r="R70" s="421">
        <v>52</v>
      </c>
      <c r="S70" s="421">
        <v>51.2</v>
      </c>
      <c r="T70" s="421">
        <v>55.2</v>
      </c>
      <c r="U70" s="423">
        <v>59.2</v>
      </c>
      <c r="V70" s="421">
        <v>50.4</v>
      </c>
      <c r="W70" s="421">
        <v>50.4</v>
      </c>
      <c r="X70" s="421">
        <v>59.2</v>
      </c>
      <c r="Y70" s="421">
        <v>58.4</v>
      </c>
      <c r="Z70" s="421">
        <v>57.6</v>
      </c>
      <c r="AA70" s="422">
        <v>10.4</v>
      </c>
      <c r="AB70" s="421">
        <v>10.4</v>
      </c>
      <c r="AC70" s="421">
        <v>7.2</v>
      </c>
      <c r="AD70" s="421">
        <v>7.2</v>
      </c>
      <c r="AE70" s="423">
        <v>7.2</v>
      </c>
      <c r="AF70" s="421">
        <v>20.8</v>
      </c>
      <c r="AG70" s="421">
        <v>20.8</v>
      </c>
      <c r="AH70" s="421">
        <v>20.8</v>
      </c>
      <c r="AI70" s="421">
        <v>20.8</v>
      </c>
      <c r="AJ70" s="421">
        <v>20.8</v>
      </c>
      <c r="AK70" s="315">
        <v>1024</v>
      </c>
      <c r="AL70" s="314">
        <v>1024</v>
      </c>
      <c r="AM70" s="314">
        <v>1024</v>
      </c>
      <c r="AN70" s="314">
        <v>1024</v>
      </c>
      <c r="AO70" s="425">
        <v>1024</v>
      </c>
      <c r="AP70" s="421">
        <v>1390.4</v>
      </c>
      <c r="AQ70" s="421">
        <v>1428</v>
      </c>
      <c r="AR70" s="421">
        <v>1428</v>
      </c>
      <c r="AS70" s="421">
        <v>1696.8</v>
      </c>
      <c r="AT70" s="421">
        <v>1688</v>
      </c>
      <c r="AU70" s="422">
        <v>1520</v>
      </c>
      <c r="AV70" s="421">
        <v>1520</v>
      </c>
      <c r="AW70" s="421">
        <v>1520</v>
      </c>
      <c r="AX70" s="421">
        <v>1520</v>
      </c>
      <c r="AY70" s="423">
        <v>1520</v>
      </c>
      <c r="AZ70" s="424" t="s">
        <v>419</v>
      </c>
      <c r="BA70" s="424" t="s">
        <v>419</v>
      </c>
      <c r="BB70" s="424" t="s">
        <v>419</v>
      </c>
      <c r="BC70" s="424" t="s">
        <v>419</v>
      </c>
      <c r="BD70" s="424" t="s">
        <v>419</v>
      </c>
      <c r="BE70" s="426" t="s">
        <v>419</v>
      </c>
      <c r="BF70" s="424" t="s">
        <v>419</v>
      </c>
      <c r="BG70" s="424" t="s">
        <v>419</v>
      </c>
      <c r="BH70" s="424" t="s">
        <v>419</v>
      </c>
      <c r="BI70" s="427" t="s">
        <v>419</v>
      </c>
      <c r="BJ70" s="424" t="s">
        <v>419</v>
      </c>
      <c r="BK70" s="424" t="s">
        <v>419</v>
      </c>
      <c r="BL70" s="424" t="s">
        <v>419</v>
      </c>
      <c r="BM70" s="424" t="s">
        <v>419</v>
      </c>
      <c r="BN70" s="424" t="s">
        <v>419</v>
      </c>
      <c r="BO70" s="426"/>
      <c r="BP70" s="424"/>
      <c r="BQ70" s="424"/>
      <c r="BR70" s="424"/>
      <c r="BS70" s="427"/>
      <c r="BT70" s="424" t="s">
        <v>419</v>
      </c>
      <c r="BU70" s="424" t="s">
        <v>419</v>
      </c>
      <c r="BV70" s="424" t="s">
        <v>419</v>
      </c>
      <c r="BW70" s="424" t="s">
        <v>419</v>
      </c>
      <c r="BX70" s="427" t="s">
        <v>419</v>
      </c>
      <c r="BY70" s="353"/>
    </row>
    <row r="71" spans="1:77" x14ac:dyDescent="0.25">
      <c r="A71" s="254" t="s">
        <v>211</v>
      </c>
      <c r="B71" s="311">
        <v>35.200000000000003</v>
      </c>
      <c r="C71" s="312">
        <v>35.200000000000003</v>
      </c>
      <c r="D71" s="312">
        <v>37.6</v>
      </c>
      <c r="E71" s="312">
        <v>37.6</v>
      </c>
      <c r="F71" s="421">
        <v>37.6</v>
      </c>
      <c r="G71" s="422">
        <v>20.8</v>
      </c>
      <c r="H71" s="421">
        <v>20.8</v>
      </c>
      <c r="I71" s="421">
        <v>24</v>
      </c>
      <c r="J71" s="421">
        <v>24</v>
      </c>
      <c r="K71" s="423">
        <v>24.8</v>
      </c>
      <c r="L71" s="421">
        <v>68.8</v>
      </c>
      <c r="M71" s="421">
        <v>90.4</v>
      </c>
      <c r="N71" s="421">
        <v>84.8</v>
      </c>
      <c r="O71" s="421">
        <v>88</v>
      </c>
      <c r="P71" s="421">
        <v>86.4</v>
      </c>
      <c r="Q71" s="422">
        <v>47.2</v>
      </c>
      <c r="R71" s="421">
        <v>53.6</v>
      </c>
      <c r="S71" s="421">
        <v>53.6</v>
      </c>
      <c r="T71" s="421">
        <v>53.6</v>
      </c>
      <c r="U71" s="423">
        <v>58.4</v>
      </c>
      <c r="V71" s="421">
        <v>46.4</v>
      </c>
      <c r="W71" s="421">
        <v>46.4</v>
      </c>
      <c r="X71" s="421">
        <v>56</v>
      </c>
      <c r="Y71" s="421">
        <v>56</v>
      </c>
      <c r="Z71" s="421">
        <v>56</v>
      </c>
      <c r="AA71" s="422">
        <v>10.4</v>
      </c>
      <c r="AB71" s="421">
        <v>10.4</v>
      </c>
      <c r="AC71" s="421">
        <v>10.4</v>
      </c>
      <c r="AD71" s="421">
        <v>10.4</v>
      </c>
      <c r="AE71" s="423">
        <v>10.4</v>
      </c>
      <c r="AF71" s="421">
        <v>20.8</v>
      </c>
      <c r="AG71" s="421">
        <v>20.8</v>
      </c>
      <c r="AH71" s="421">
        <v>20.8</v>
      </c>
      <c r="AI71" s="421">
        <v>20.8</v>
      </c>
      <c r="AJ71" s="421">
        <v>20.8</v>
      </c>
      <c r="AK71" s="422">
        <v>1304</v>
      </c>
      <c r="AL71" s="421">
        <v>1304</v>
      </c>
      <c r="AM71" s="421">
        <v>1304</v>
      </c>
      <c r="AN71" s="421">
        <v>1416.8</v>
      </c>
      <c r="AO71" s="423">
        <v>1416.8</v>
      </c>
      <c r="AP71" s="421">
        <v>1258.4000000000001</v>
      </c>
      <c r="AQ71" s="421">
        <v>1258.4000000000001</v>
      </c>
      <c r="AR71" s="421">
        <v>1258.4000000000001</v>
      </c>
      <c r="AS71" s="421">
        <v>1436</v>
      </c>
      <c r="AT71" s="421">
        <v>1436</v>
      </c>
      <c r="AU71" s="315" t="s">
        <v>419</v>
      </c>
      <c r="AV71" s="314" t="s">
        <v>419</v>
      </c>
      <c r="AW71" s="314" t="s">
        <v>419</v>
      </c>
      <c r="AX71" s="314" t="s">
        <v>419</v>
      </c>
      <c r="AY71" s="425" t="s">
        <v>419</v>
      </c>
      <c r="AZ71" s="424" t="s">
        <v>419</v>
      </c>
      <c r="BA71" s="424" t="s">
        <v>419</v>
      </c>
      <c r="BB71" s="424" t="s">
        <v>419</v>
      </c>
      <c r="BC71" s="424" t="s">
        <v>419</v>
      </c>
      <c r="BD71" s="424" t="s">
        <v>419</v>
      </c>
      <c r="BE71" s="426" t="s">
        <v>419</v>
      </c>
      <c r="BF71" s="424" t="s">
        <v>419</v>
      </c>
      <c r="BG71" s="424" t="s">
        <v>419</v>
      </c>
      <c r="BH71" s="424" t="s">
        <v>419</v>
      </c>
      <c r="BI71" s="427" t="s">
        <v>419</v>
      </c>
      <c r="BJ71" s="424" t="s">
        <v>419</v>
      </c>
      <c r="BK71" s="424" t="s">
        <v>419</v>
      </c>
      <c r="BL71" s="424" t="s">
        <v>419</v>
      </c>
      <c r="BM71" s="424" t="s">
        <v>419</v>
      </c>
      <c r="BN71" s="424" t="s">
        <v>419</v>
      </c>
      <c r="BO71" s="426"/>
      <c r="BP71" s="424"/>
      <c r="BQ71" s="424"/>
      <c r="BR71" s="424"/>
      <c r="BS71" s="427"/>
      <c r="BT71" s="424" t="s">
        <v>419</v>
      </c>
      <c r="BU71" s="424" t="s">
        <v>419</v>
      </c>
      <c r="BV71" s="424" t="s">
        <v>419</v>
      </c>
      <c r="BW71" s="424" t="s">
        <v>419</v>
      </c>
      <c r="BX71" s="427" t="s">
        <v>419</v>
      </c>
      <c r="BY71" s="353"/>
    </row>
    <row r="72" spans="1:77" x14ac:dyDescent="0.25">
      <c r="A72" s="254" t="s">
        <v>212</v>
      </c>
      <c r="B72" s="311">
        <v>26.4</v>
      </c>
      <c r="C72" s="312">
        <v>32</v>
      </c>
      <c r="D72" s="312">
        <v>33.6</v>
      </c>
      <c r="E72" s="312">
        <v>34.4</v>
      </c>
      <c r="F72" s="421">
        <v>38.4</v>
      </c>
      <c r="G72" s="422">
        <v>40</v>
      </c>
      <c r="H72" s="421">
        <v>40</v>
      </c>
      <c r="I72" s="421">
        <v>41.6</v>
      </c>
      <c r="J72" s="421">
        <v>41.6</v>
      </c>
      <c r="K72" s="423">
        <v>41.6</v>
      </c>
      <c r="L72" s="421">
        <v>140</v>
      </c>
      <c r="M72" s="421">
        <v>145.6</v>
      </c>
      <c r="N72" s="421">
        <v>146.4</v>
      </c>
      <c r="O72" s="421">
        <v>146.4</v>
      </c>
      <c r="P72" s="421">
        <v>149.6</v>
      </c>
      <c r="Q72" s="422">
        <v>49.6</v>
      </c>
      <c r="R72" s="421">
        <v>49.6</v>
      </c>
      <c r="S72" s="421">
        <v>49.6</v>
      </c>
      <c r="T72" s="421">
        <v>49.6</v>
      </c>
      <c r="U72" s="423">
        <v>49.6</v>
      </c>
      <c r="V72" s="421">
        <v>71.2</v>
      </c>
      <c r="W72" s="421">
        <v>71.2</v>
      </c>
      <c r="X72" s="421">
        <v>74.400000000000006</v>
      </c>
      <c r="Y72" s="421">
        <v>69.599999999999994</v>
      </c>
      <c r="Z72" s="421">
        <v>70.400000000000006</v>
      </c>
      <c r="AA72" s="315" t="s">
        <v>419</v>
      </c>
      <c r="AB72" s="314" t="s">
        <v>419</v>
      </c>
      <c r="AC72" s="314" t="s">
        <v>419</v>
      </c>
      <c r="AD72" s="314" t="s">
        <v>419</v>
      </c>
      <c r="AE72" s="425" t="s">
        <v>419</v>
      </c>
      <c r="AF72" s="424" t="s">
        <v>419</v>
      </c>
      <c r="AG72" s="424" t="s">
        <v>419</v>
      </c>
      <c r="AH72" s="424" t="s">
        <v>419</v>
      </c>
      <c r="AI72" s="424" t="s">
        <v>419</v>
      </c>
      <c r="AJ72" s="424" t="s">
        <v>419</v>
      </c>
      <c r="AK72" s="315" t="s">
        <v>419</v>
      </c>
      <c r="AL72" s="314" t="s">
        <v>419</v>
      </c>
      <c r="AM72" s="314" t="s">
        <v>419</v>
      </c>
      <c r="AN72" s="314" t="s">
        <v>419</v>
      </c>
      <c r="AO72" s="425" t="s">
        <v>419</v>
      </c>
      <c r="AP72" s="314" t="s">
        <v>419</v>
      </c>
      <c r="AQ72" s="314" t="s">
        <v>419</v>
      </c>
      <c r="AR72" s="314" t="s">
        <v>419</v>
      </c>
      <c r="AS72" s="314" t="s">
        <v>419</v>
      </c>
      <c r="AT72" s="314" t="s">
        <v>419</v>
      </c>
      <c r="AU72" s="315" t="s">
        <v>419</v>
      </c>
      <c r="AV72" s="314" t="s">
        <v>419</v>
      </c>
      <c r="AW72" s="314" t="s">
        <v>419</v>
      </c>
      <c r="AX72" s="314" t="s">
        <v>419</v>
      </c>
      <c r="AY72" s="425" t="s">
        <v>419</v>
      </c>
      <c r="AZ72" s="424" t="s">
        <v>419</v>
      </c>
      <c r="BA72" s="424" t="s">
        <v>419</v>
      </c>
      <c r="BB72" s="424" t="s">
        <v>419</v>
      </c>
      <c r="BC72" s="424" t="s">
        <v>419</v>
      </c>
      <c r="BD72" s="424" t="s">
        <v>419</v>
      </c>
      <c r="BE72" s="426" t="s">
        <v>419</v>
      </c>
      <c r="BF72" s="424" t="s">
        <v>419</v>
      </c>
      <c r="BG72" s="424" t="s">
        <v>419</v>
      </c>
      <c r="BH72" s="424" t="s">
        <v>419</v>
      </c>
      <c r="BI72" s="427" t="s">
        <v>419</v>
      </c>
      <c r="BJ72" s="424" t="s">
        <v>419</v>
      </c>
      <c r="BK72" s="424" t="s">
        <v>419</v>
      </c>
      <c r="BL72" s="424" t="s">
        <v>419</v>
      </c>
      <c r="BM72" s="424" t="s">
        <v>419</v>
      </c>
      <c r="BN72" s="424" t="s">
        <v>419</v>
      </c>
      <c r="BO72" s="426"/>
      <c r="BP72" s="424"/>
      <c r="BQ72" s="424"/>
      <c r="BR72" s="424"/>
      <c r="BS72" s="427"/>
      <c r="BT72" s="424" t="s">
        <v>419</v>
      </c>
      <c r="BU72" s="424" t="s">
        <v>419</v>
      </c>
      <c r="BV72" s="424" t="s">
        <v>419</v>
      </c>
      <c r="BW72" s="424" t="s">
        <v>419</v>
      </c>
      <c r="BX72" s="427" t="s">
        <v>419</v>
      </c>
      <c r="BY72" s="353"/>
    </row>
    <row r="73" spans="1:77" x14ac:dyDescent="0.25">
      <c r="A73" s="254" t="s">
        <v>213</v>
      </c>
      <c r="B73" s="311">
        <v>25.6</v>
      </c>
      <c r="C73" s="312">
        <v>25.6</v>
      </c>
      <c r="D73" s="312">
        <v>28</v>
      </c>
      <c r="E73" s="312">
        <v>28</v>
      </c>
      <c r="F73" s="421">
        <v>28</v>
      </c>
      <c r="G73" s="422">
        <v>21.6</v>
      </c>
      <c r="H73" s="421">
        <v>21.6</v>
      </c>
      <c r="I73" s="421">
        <v>25.6</v>
      </c>
      <c r="J73" s="421">
        <v>24.8</v>
      </c>
      <c r="K73" s="423">
        <v>25.6</v>
      </c>
      <c r="L73" s="421">
        <v>66.400000000000006</v>
      </c>
      <c r="M73" s="421">
        <v>88.8</v>
      </c>
      <c r="N73" s="421">
        <v>88.8</v>
      </c>
      <c r="O73" s="421">
        <v>88.8</v>
      </c>
      <c r="P73" s="421">
        <v>85.6</v>
      </c>
      <c r="Q73" s="422">
        <v>25.6</v>
      </c>
      <c r="R73" s="421">
        <v>25.6</v>
      </c>
      <c r="S73" s="421">
        <v>25.6</v>
      </c>
      <c r="T73" s="421">
        <v>25.6</v>
      </c>
      <c r="U73" s="423">
        <v>25.6</v>
      </c>
      <c r="V73" s="421">
        <v>34.4</v>
      </c>
      <c r="W73" s="421">
        <v>34.4</v>
      </c>
      <c r="X73" s="421">
        <v>34.4</v>
      </c>
      <c r="Y73" s="421">
        <v>34.4</v>
      </c>
      <c r="Z73" s="421">
        <v>34.4</v>
      </c>
      <c r="AA73" s="422" t="s">
        <v>419</v>
      </c>
      <c r="AB73" s="421" t="s">
        <v>419</v>
      </c>
      <c r="AC73" s="421" t="s">
        <v>419</v>
      </c>
      <c r="AD73" s="421" t="s">
        <v>419</v>
      </c>
      <c r="AE73" s="423" t="s">
        <v>419</v>
      </c>
      <c r="AF73" s="424" t="s">
        <v>419</v>
      </c>
      <c r="AG73" s="424" t="s">
        <v>419</v>
      </c>
      <c r="AH73" s="424" t="s">
        <v>419</v>
      </c>
      <c r="AI73" s="424" t="s">
        <v>419</v>
      </c>
      <c r="AJ73" s="424" t="s">
        <v>419</v>
      </c>
      <c r="AK73" s="315" t="s">
        <v>419</v>
      </c>
      <c r="AL73" s="314" t="s">
        <v>419</v>
      </c>
      <c r="AM73" s="314" t="s">
        <v>419</v>
      </c>
      <c r="AN73" s="314" t="s">
        <v>419</v>
      </c>
      <c r="AO73" s="425" t="s">
        <v>419</v>
      </c>
      <c r="AP73" s="421">
        <v>980</v>
      </c>
      <c r="AQ73" s="421">
        <v>980</v>
      </c>
      <c r="AR73" s="421">
        <v>980</v>
      </c>
      <c r="AS73" s="421">
        <v>980</v>
      </c>
      <c r="AT73" s="421">
        <v>980</v>
      </c>
      <c r="AU73" s="315" t="s">
        <v>419</v>
      </c>
      <c r="AV73" s="314" t="s">
        <v>419</v>
      </c>
      <c r="AW73" s="314" t="s">
        <v>419</v>
      </c>
      <c r="AX73" s="314" t="s">
        <v>419</v>
      </c>
      <c r="AY73" s="425" t="s">
        <v>419</v>
      </c>
      <c r="AZ73" s="424" t="s">
        <v>419</v>
      </c>
      <c r="BA73" s="424" t="s">
        <v>419</v>
      </c>
      <c r="BB73" s="424" t="s">
        <v>419</v>
      </c>
      <c r="BC73" s="424" t="s">
        <v>419</v>
      </c>
      <c r="BD73" s="424" t="s">
        <v>419</v>
      </c>
      <c r="BE73" s="426" t="s">
        <v>419</v>
      </c>
      <c r="BF73" s="424" t="s">
        <v>419</v>
      </c>
      <c r="BG73" s="424" t="s">
        <v>419</v>
      </c>
      <c r="BH73" s="424" t="s">
        <v>419</v>
      </c>
      <c r="BI73" s="427" t="s">
        <v>419</v>
      </c>
      <c r="BJ73" s="424" t="s">
        <v>419</v>
      </c>
      <c r="BK73" s="424" t="s">
        <v>419</v>
      </c>
      <c r="BL73" s="424" t="s">
        <v>419</v>
      </c>
      <c r="BM73" s="424" t="s">
        <v>419</v>
      </c>
      <c r="BN73" s="424" t="s">
        <v>419</v>
      </c>
      <c r="BO73" s="426"/>
      <c r="BP73" s="424"/>
      <c r="BQ73" s="424"/>
      <c r="BR73" s="424"/>
      <c r="BS73" s="427"/>
      <c r="BT73" s="424" t="s">
        <v>419</v>
      </c>
      <c r="BU73" s="424" t="s">
        <v>419</v>
      </c>
      <c r="BV73" s="424" t="s">
        <v>419</v>
      </c>
      <c r="BW73" s="424" t="s">
        <v>419</v>
      </c>
      <c r="BX73" s="427" t="s">
        <v>419</v>
      </c>
      <c r="BY73" s="353"/>
    </row>
    <row r="74" spans="1:77" x14ac:dyDescent="0.25">
      <c r="A74" s="254" t="s">
        <v>214</v>
      </c>
      <c r="B74" s="311">
        <v>34.4</v>
      </c>
      <c r="C74" s="312">
        <v>35.200000000000003</v>
      </c>
      <c r="D74" s="312">
        <v>35.200000000000003</v>
      </c>
      <c r="E74" s="312">
        <v>35.200000000000003</v>
      </c>
      <c r="F74" s="421">
        <v>33.6</v>
      </c>
      <c r="G74" s="422">
        <v>34.4</v>
      </c>
      <c r="H74" s="421">
        <v>34.4</v>
      </c>
      <c r="I74" s="421">
        <v>37.6</v>
      </c>
      <c r="J74" s="421">
        <v>37.6</v>
      </c>
      <c r="K74" s="423">
        <v>37.6</v>
      </c>
      <c r="L74" s="421">
        <v>124.8</v>
      </c>
      <c r="M74" s="421">
        <v>144</v>
      </c>
      <c r="N74" s="421">
        <v>143.19999999999999</v>
      </c>
      <c r="O74" s="421">
        <v>143.19999999999999</v>
      </c>
      <c r="P74" s="421">
        <v>144</v>
      </c>
      <c r="Q74" s="422">
        <v>32.799999999999997</v>
      </c>
      <c r="R74" s="421">
        <v>32.799999999999997</v>
      </c>
      <c r="S74" s="421">
        <v>32.799999999999997</v>
      </c>
      <c r="T74" s="421">
        <v>32.799999999999997</v>
      </c>
      <c r="U74" s="423">
        <v>32.799999999999997</v>
      </c>
      <c r="V74" s="421">
        <v>57.6</v>
      </c>
      <c r="W74" s="421">
        <v>57.6</v>
      </c>
      <c r="X74" s="421">
        <v>57.6</v>
      </c>
      <c r="Y74" s="421">
        <v>57.6</v>
      </c>
      <c r="Z74" s="421">
        <v>57.6</v>
      </c>
      <c r="AA74" s="315" t="s">
        <v>419</v>
      </c>
      <c r="AB74" s="314" t="s">
        <v>419</v>
      </c>
      <c r="AC74" s="314" t="s">
        <v>419</v>
      </c>
      <c r="AD74" s="314" t="s">
        <v>419</v>
      </c>
      <c r="AE74" s="425" t="s">
        <v>419</v>
      </c>
      <c r="AF74" s="421">
        <v>30.4</v>
      </c>
      <c r="AG74" s="421">
        <v>30.4</v>
      </c>
      <c r="AH74" s="421">
        <v>30.4</v>
      </c>
      <c r="AI74" s="421">
        <v>30.4</v>
      </c>
      <c r="AJ74" s="421">
        <v>30.4</v>
      </c>
      <c r="AK74" s="315" t="s">
        <v>419</v>
      </c>
      <c r="AL74" s="314" t="s">
        <v>419</v>
      </c>
      <c r="AM74" s="314" t="s">
        <v>419</v>
      </c>
      <c r="AN74" s="314" t="s">
        <v>419</v>
      </c>
      <c r="AO74" s="425" t="s">
        <v>419</v>
      </c>
      <c r="AP74" s="421" t="s">
        <v>419</v>
      </c>
      <c r="AQ74" s="421" t="s">
        <v>419</v>
      </c>
      <c r="AR74" s="421" t="s">
        <v>419</v>
      </c>
      <c r="AS74" s="421" t="s">
        <v>419</v>
      </c>
      <c r="AT74" s="421" t="s">
        <v>419</v>
      </c>
      <c r="AU74" s="315" t="s">
        <v>419</v>
      </c>
      <c r="AV74" s="314" t="s">
        <v>419</v>
      </c>
      <c r="AW74" s="314" t="s">
        <v>419</v>
      </c>
      <c r="AX74" s="314" t="s">
        <v>419</v>
      </c>
      <c r="AY74" s="425" t="s">
        <v>419</v>
      </c>
      <c r="AZ74" s="424" t="s">
        <v>419</v>
      </c>
      <c r="BA74" s="424" t="s">
        <v>419</v>
      </c>
      <c r="BB74" s="424" t="s">
        <v>419</v>
      </c>
      <c r="BC74" s="424" t="s">
        <v>419</v>
      </c>
      <c r="BD74" s="424" t="s">
        <v>419</v>
      </c>
      <c r="BE74" s="426" t="s">
        <v>419</v>
      </c>
      <c r="BF74" s="424" t="s">
        <v>419</v>
      </c>
      <c r="BG74" s="424" t="s">
        <v>419</v>
      </c>
      <c r="BH74" s="424" t="s">
        <v>419</v>
      </c>
      <c r="BI74" s="427" t="s">
        <v>419</v>
      </c>
      <c r="BJ74" s="424" t="s">
        <v>419</v>
      </c>
      <c r="BK74" s="424" t="s">
        <v>419</v>
      </c>
      <c r="BL74" s="424" t="s">
        <v>419</v>
      </c>
      <c r="BM74" s="424" t="s">
        <v>419</v>
      </c>
      <c r="BN74" s="424" t="s">
        <v>419</v>
      </c>
      <c r="BO74" s="426"/>
      <c r="BP74" s="424"/>
      <c r="BQ74" s="424"/>
      <c r="BR74" s="424"/>
      <c r="BS74" s="427"/>
      <c r="BT74" s="424" t="s">
        <v>419</v>
      </c>
      <c r="BU74" s="424" t="s">
        <v>419</v>
      </c>
      <c r="BV74" s="424" t="s">
        <v>419</v>
      </c>
      <c r="BW74" s="424" t="s">
        <v>419</v>
      </c>
      <c r="BX74" s="427" t="s">
        <v>419</v>
      </c>
      <c r="BY74" s="353"/>
    </row>
    <row r="75" spans="1:77" x14ac:dyDescent="0.25">
      <c r="A75" s="254" t="s">
        <v>215</v>
      </c>
      <c r="B75" s="311">
        <v>37.6</v>
      </c>
      <c r="C75" s="312">
        <v>37.6</v>
      </c>
      <c r="D75" s="312">
        <v>36.799999999999997</v>
      </c>
      <c r="E75" s="312">
        <v>36.799999999999997</v>
      </c>
      <c r="F75" s="421">
        <v>36.799999999999997</v>
      </c>
      <c r="G75" s="422">
        <v>41.6</v>
      </c>
      <c r="H75" s="421">
        <v>41.6</v>
      </c>
      <c r="I75" s="421">
        <v>44</v>
      </c>
      <c r="J75" s="421">
        <v>44</v>
      </c>
      <c r="K75" s="423">
        <v>44</v>
      </c>
      <c r="L75" s="421">
        <v>150.4</v>
      </c>
      <c r="M75" s="421">
        <v>156.80000000000001</v>
      </c>
      <c r="N75" s="421">
        <v>156.80000000000001</v>
      </c>
      <c r="O75" s="421">
        <v>156.80000000000001</v>
      </c>
      <c r="P75" s="421">
        <v>161.6</v>
      </c>
      <c r="Q75" s="422">
        <v>42.4</v>
      </c>
      <c r="R75" s="421">
        <v>42.4</v>
      </c>
      <c r="S75" s="421">
        <v>42.4</v>
      </c>
      <c r="T75" s="421">
        <v>42.4</v>
      </c>
      <c r="U75" s="423">
        <v>42.4</v>
      </c>
      <c r="V75" s="421">
        <v>55.2</v>
      </c>
      <c r="W75" s="421">
        <v>55.2</v>
      </c>
      <c r="X75" s="421">
        <v>49.6</v>
      </c>
      <c r="Y75" s="421">
        <v>52.8</v>
      </c>
      <c r="Z75" s="421">
        <v>52.8</v>
      </c>
      <c r="AA75" s="422" t="s">
        <v>419</v>
      </c>
      <c r="AB75" s="421" t="s">
        <v>419</v>
      </c>
      <c r="AC75" s="421" t="s">
        <v>419</v>
      </c>
      <c r="AD75" s="421" t="s">
        <v>419</v>
      </c>
      <c r="AE75" s="423" t="s">
        <v>419</v>
      </c>
      <c r="AF75" s="421">
        <v>35.200000000000003</v>
      </c>
      <c r="AG75" s="421">
        <v>35.200000000000003</v>
      </c>
      <c r="AH75" s="421">
        <v>35.200000000000003</v>
      </c>
      <c r="AI75" s="421">
        <v>35.200000000000003</v>
      </c>
      <c r="AJ75" s="421">
        <v>35.200000000000003</v>
      </c>
      <c r="AK75" s="315" t="s">
        <v>419</v>
      </c>
      <c r="AL75" s="314" t="s">
        <v>419</v>
      </c>
      <c r="AM75" s="314" t="s">
        <v>419</v>
      </c>
      <c r="AN75" s="314" t="s">
        <v>419</v>
      </c>
      <c r="AO75" s="425" t="s">
        <v>419</v>
      </c>
      <c r="AP75" s="314" t="s">
        <v>419</v>
      </c>
      <c r="AQ75" s="314" t="s">
        <v>419</v>
      </c>
      <c r="AR75" s="314" t="s">
        <v>419</v>
      </c>
      <c r="AS75" s="314" t="s">
        <v>419</v>
      </c>
      <c r="AT75" s="314" t="s">
        <v>419</v>
      </c>
      <c r="AU75" s="315" t="s">
        <v>419</v>
      </c>
      <c r="AV75" s="314" t="s">
        <v>419</v>
      </c>
      <c r="AW75" s="314" t="s">
        <v>419</v>
      </c>
      <c r="AX75" s="314" t="s">
        <v>419</v>
      </c>
      <c r="AY75" s="425" t="s">
        <v>419</v>
      </c>
      <c r="AZ75" s="424" t="s">
        <v>419</v>
      </c>
      <c r="BA75" s="424" t="s">
        <v>419</v>
      </c>
      <c r="BB75" s="424" t="s">
        <v>419</v>
      </c>
      <c r="BC75" s="424" t="s">
        <v>419</v>
      </c>
      <c r="BD75" s="424" t="s">
        <v>419</v>
      </c>
      <c r="BE75" s="426" t="s">
        <v>419</v>
      </c>
      <c r="BF75" s="424" t="s">
        <v>419</v>
      </c>
      <c r="BG75" s="424" t="s">
        <v>419</v>
      </c>
      <c r="BH75" s="424" t="s">
        <v>419</v>
      </c>
      <c r="BI75" s="427" t="s">
        <v>419</v>
      </c>
      <c r="BJ75" s="424" t="s">
        <v>419</v>
      </c>
      <c r="BK75" s="424" t="s">
        <v>419</v>
      </c>
      <c r="BL75" s="424" t="s">
        <v>419</v>
      </c>
      <c r="BM75" s="424" t="s">
        <v>419</v>
      </c>
      <c r="BN75" s="424" t="s">
        <v>419</v>
      </c>
      <c r="BO75" s="426"/>
      <c r="BP75" s="424"/>
      <c r="BQ75" s="424"/>
      <c r="BR75" s="424"/>
      <c r="BS75" s="427"/>
      <c r="BT75" s="424" t="s">
        <v>419</v>
      </c>
      <c r="BU75" s="424" t="s">
        <v>419</v>
      </c>
      <c r="BV75" s="424" t="s">
        <v>419</v>
      </c>
      <c r="BW75" s="424" t="s">
        <v>419</v>
      </c>
      <c r="BX75" s="427" t="s">
        <v>419</v>
      </c>
      <c r="BY75" s="353"/>
    </row>
    <row r="76" spans="1:77" x14ac:dyDescent="0.25">
      <c r="A76" s="254" t="s">
        <v>216</v>
      </c>
      <c r="B76" s="311">
        <v>39.200000000000003</v>
      </c>
      <c r="C76" s="312">
        <v>39.200000000000003</v>
      </c>
      <c r="D76" s="312">
        <v>40</v>
      </c>
      <c r="E76" s="312">
        <v>40</v>
      </c>
      <c r="F76" s="421">
        <v>40</v>
      </c>
      <c r="G76" s="422">
        <v>31.2</v>
      </c>
      <c r="H76" s="421">
        <v>31.2</v>
      </c>
      <c r="I76" s="421">
        <v>33.6</v>
      </c>
      <c r="J76" s="421">
        <v>33.6</v>
      </c>
      <c r="K76" s="423">
        <v>33.6</v>
      </c>
      <c r="L76" s="421">
        <v>114.4</v>
      </c>
      <c r="M76" s="421">
        <v>128.80000000000001</v>
      </c>
      <c r="N76" s="421">
        <v>128.80000000000001</v>
      </c>
      <c r="O76" s="421">
        <v>128</v>
      </c>
      <c r="P76" s="421">
        <v>132.80000000000001</v>
      </c>
      <c r="Q76" s="422">
        <v>46.4</v>
      </c>
      <c r="R76" s="421">
        <v>46.4</v>
      </c>
      <c r="S76" s="421">
        <v>46.4</v>
      </c>
      <c r="T76" s="421">
        <v>46.4</v>
      </c>
      <c r="U76" s="423">
        <v>46.4</v>
      </c>
      <c r="V76" s="421">
        <v>52.8</v>
      </c>
      <c r="W76" s="421">
        <v>52.8</v>
      </c>
      <c r="X76" s="421">
        <v>52.8</v>
      </c>
      <c r="Y76" s="421">
        <v>53.6</v>
      </c>
      <c r="Z76" s="421">
        <v>52.8</v>
      </c>
      <c r="AA76" s="422">
        <v>12</v>
      </c>
      <c r="AB76" s="421">
        <v>12</v>
      </c>
      <c r="AC76" s="421">
        <v>12</v>
      </c>
      <c r="AD76" s="421">
        <v>12</v>
      </c>
      <c r="AE76" s="423">
        <v>12</v>
      </c>
      <c r="AF76" s="421">
        <v>20.8</v>
      </c>
      <c r="AG76" s="421">
        <v>20.8</v>
      </c>
      <c r="AH76" s="421">
        <v>20.8</v>
      </c>
      <c r="AI76" s="421">
        <v>20.8</v>
      </c>
      <c r="AJ76" s="421">
        <v>20.8</v>
      </c>
      <c r="AK76" s="422">
        <v>932.8</v>
      </c>
      <c r="AL76" s="421">
        <v>932.8</v>
      </c>
      <c r="AM76" s="421">
        <v>932.8</v>
      </c>
      <c r="AN76" s="421">
        <v>932.8</v>
      </c>
      <c r="AO76" s="423">
        <v>932.8</v>
      </c>
      <c r="AP76" s="421">
        <v>1353.6</v>
      </c>
      <c r="AQ76" s="421">
        <v>1353.6</v>
      </c>
      <c r="AR76" s="421">
        <v>1353.6</v>
      </c>
      <c r="AS76" s="421">
        <v>1484.8</v>
      </c>
      <c r="AT76" s="421">
        <v>1484.8</v>
      </c>
      <c r="AU76" s="422">
        <v>1520</v>
      </c>
      <c r="AV76" s="421">
        <v>1520</v>
      </c>
      <c r="AW76" s="421">
        <v>1520</v>
      </c>
      <c r="AX76" s="421">
        <v>1520</v>
      </c>
      <c r="AY76" s="423">
        <v>1520</v>
      </c>
      <c r="AZ76" s="424" t="s">
        <v>419</v>
      </c>
      <c r="BA76" s="424" t="s">
        <v>419</v>
      </c>
      <c r="BB76" s="424" t="s">
        <v>419</v>
      </c>
      <c r="BC76" s="424" t="s">
        <v>419</v>
      </c>
      <c r="BD76" s="424" t="s">
        <v>419</v>
      </c>
      <c r="BE76" s="426" t="s">
        <v>419</v>
      </c>
      <c r="BF76" s="424" t="s">
        <v>419</v>
      </c>
      <c r="BG76" s="424" t="s">
        <v>419</v>
      </c>
      <c r="BH76" s="424" t="s">
        <v>419</v>
      </c>
      <c r="BI76" s="427" t="s">
        <v>419</v>
      </c>
      <c r="BJ76" s="424" t="s">
        <v>419</v>
      </c>
      <c r="BK76" s="424" t="s">
        <v>419</v>
      </c>
      <c r="BL76" s="424" t="s">
        <v>419</v>
      </c>
      <c r="BM76" s="424" t="s">
        <v>419</v>
      </c>
      <c r="BN76" s="424" t="s">
        <v>419</v>
      </c>
      <c r="BO76" s="426"/>
      <c r="BP76" s="424"/>
      <c r="BQ76" s="424"/>
      <c r="BR76" s="424"/>
      <c r="BS76" s="427"/>
      <c r="BT76" s="424" t="s">
        <v>419</v>
      </c>
      <c r="BU76" s="424" t="s">
        <v>419</v>
      </c>
      <c r="BV76" s="424" t="s">
        <v>419</v>
      </c>
      <c r="BW76" s="424" t="s">
        <v>419</v>
      </c>
      <c r="BX76" s="427" t="s">
        <v>419</v>
      </c>
      <c r="BY76" s="353"/>
    </row>
    <row r="77" spans="1:77" x14ac:dyDescent="0.25">
      <c r="A77" s="254" t="s">
        <v>217</v>
      </c>
      <c r="B77" s="311">
        <v>39.200000000000003</v>
      </c>
      <c r="C77" s="312">
        <v>39.200000000000003</v>
      </c>
      <c r="D77" s="312">
        <v>40.799999999999997</v>
      </c>
      <c r="E77" s="312">
        <v>40.799999999999997</v>
      </c>
      <c r="F77" s="421">
        <v>40.799999999999997</v>
      </c>
      <c r="G77" s="422">
        <v>29.6</v>
      </c>
      <c r="H77" s="421">
        <v>29.6</v>
      </c>
      <c r="I77" s="421">
        <v>32</v>
      </c>
      <c r="J77" s="421">
        <v>32</v>
      </c>
      <c r="K77" s="423">
        <v>32</v>
      </c>
      <c r="L77" s="421">
        <v>104</v>
      </c>
      <c r="M77" s="421">
        <v>120.8</v>
      </c>
      <c r="N77" s="421">
        <v>120.8</v>
      </c>
      <c r="O77" s="421">
        <v>120</v>
      </c>
      <c r="P77" s="421">
        <v>122.4</v>
      </c>
      <c r="Q77" s="422">
        <v>38.4</v>
      </c>
      <c r="R77" s="421">
        <v>41.6</v>
      </c>
      <c r="S77" s="421">
        <v>42.4</v>
      </c>
      <c r="T77" s="421">
        <v>42.4</v>
      </c>
      <c r="U77" s="423">
        <v>43.2</v>
      </c>
      <c r="V77" s="421">
        <v>47.2</v>
      </c>
      <c r="W77" s="421">
        <v>47.2</v>
      </c>
      <c r="X77" s="421">
        <v>43.2</v>
      </c>
      <c r="Y77" s="421">
        <v>43.2</v>
      </c>
      <c r="Z77" s="421">
        <v>43.2</v>
      </c>
      <c r="AA77" s="422">
        <v>12</v>
      </c>
      <c r="AB77" s="421">
        <v>12</v>
      </c>
      <c r="AC77" s="421">
        <v>12</v>
      </c>
      <c r="AD77" s="421">
        <v>12</v>
      </c>
      <c r="AE77" s="423">
        <v>12</v>
      </c>
      <c r="AF77" s="421">
        <v>20.8</v>
      </c>
      <c r="AG77" s="421">
        <v>20.8</v>
      </c>
      <c r="AH77" s="421">
        <v>20.8</v>
      </c>
      <c r="AI77" s="421">
        <v>20.8</v>
      </c>
      <c r="AJ77" s="421">
        <v>20.8</v>
      </c>
      <c r="AK77" s="422">
        <v>1036.8</v>
      </c>
      <c r="AL77" s="421">
        <v>1036.8</v>
      </c>
      <c r="AM77" s="421">
        <v>1036.8</v>
      </c>
      <c r="AN77" s="421">
        <v>1036.8</v>
      </c>
      <c r="AO77" s="423">
        <v>1036.8</v>
      </c>
      <c r="AP77" s="421">
        <v>1213.5999999999999</v>
      </c>
      <c r="AQ77" s="421">
        <v>1213.5999999999999</v>
      </c>
      <c r="AR77" s="421">
        <v>1213.5999999999999</v>
      </c>
      <c r="AS77" s="421">
        <v>1348</v>
      </c>
      <c r="AT77" s="421">
        <v>1348</v>
      </c>
      <c r="AU77" s="422">
        <v>1520</v>
      </c>
      <c r="AV77" s="421">
        <v>1520</v>
      </c>
      <c r="AW77" s="421">
        <v>1520</v>
      </c>
      <c r="AX77" s="421">
        <v>1520</v>
      </c>
      <c r="AY77" s="423">
        <v>1520</v>
      </c>
      <c r="AZ77" s="424" t="s">
        <v>419</v>
      </c>
      <c r="BA77" s="424" t="s">
        <v>419</v>
      </c>
      <c r="BB77" s="424" t="s">
        <v>419</v>
      </c>
      <c r="BC77" s="424" t="s">
        <v>419</v>
      </c>
      <c r="BD77" s="424" t="s">
        <v>419</v>
      </c>
      <c r="BE77" s="426" t="s">
        <v>419</v>
      </c>
      <c r="BF77" s="424" t="s">
        <v>419</v>
      </c>
      <c r="BG77" s="424" t="s">
        <v>419</v>
      </c>
      <c r="BH77" s="424" t="s">
        <v>419</v>
      </c>
      <c r="BI77" s="427" t="s">
        <v>419</v>
      </c>
      <c r="BJ77" s="424" t="s">
        <v>419</v>
      </c>
      <c r="BK77" s="424" t="s">
        <v>419</v>
      </c>
      <c r="BL77" s="424" t="s">
        <v>419</v>
      </c>
      <c r="BM77" s="424" t="s">
        <v>419</v>
      </c>
      <c r="BN77" s="424" t="s">
        <v>419</v>
      </c>
      <c r="BO77" s="426"/>
      <c r="BP77" s="424"/>
      <c r="BQ77" s="424"/>
      <c r="BR77" s="424"/>
      <c r="BS77" s="427"/>
      <c r="BT77" s="424" t="s">
        <v>419</v>
      </c>
      <c r="BU77" s="424" t="s">
        <v>419</v>
      </c>
      <c r="BV77" s="424" t="s">
        <v>419</v>
      </c>
      <c r="BW77" s="424" t="s">
        <v>419</v>
      </c>
      <c r="BX77" s="427" t="s">
        <v>419</v>
      </c>
      <c r="BY77" s="353"/>
    </row>
    <row r="78" spans="1:77" x14ac:dyDescent="0.25">
      <c r="A78" s="254" t="s">
        <v>218</v>
      </c>
      <c r="B78" s="311">
        <v>47.2</v>
      </c>
      <c r="C78" s="312">
        <v>47.2</v>
      </c>
      <c r="D78" s="312">
        <v>54.4</v>
      </c>
      <c r="E78" s="312">
        <v>54.4</v>
      </c>
      <c r="F78" s="421">
        <v>54.4</v>
      </c>
      <c r="G78" s="422">
        <v>27.2</v>
      </c>
      <c r="H78" s="421">
        <v>27.2</v>
      </c>
      <c r="I78" s="421">
        <v>30.4</v>
      </c>
      <c r="J78" s="421">
        <v>30.4</v>
      </c>
      <c r="K78" s="423">
        <v>30.4</v>
      </c>
      <c r="L78" s="421">
        <v>92</v>
      </c>
      <c r="M78" s="421">
        <v>113.6</v>
      </c>
      <c r="N78" s="421">
        <v>114.4</v>
      </c>
      <c r="O78" s="421">
        <v>114.4</v>
      </c>
      <c r="P78" s="421">
        <v>116.8</v>
      </c>
      <c r="Q78" s="422">
        <v>53.6</v>
      </c>
      <c r="R78" s="421">
        <v>63.2</v>
      </c>
      <c r="S78" s="421">
        <v>63.2</v>
      </c>
      <c r="T78" s="421">
        <v>63.2</v>
      </c>
      <c r="U78" s="423">
        <v>61.6</v>
      </c>
      <c r="V78" s="421">
        <v>52.8</v>
      </c>
      <c r="W78" s="421">
        <v>52.8</v>
      </c>
      <c r="X78" s="421">
        <v>55.2</v>
      </c>
      <c r="Y78" s="421">
        <v>57.6</v>
      </c>
      <c r="Z78" s="421">
        <v>56.8</v>
      </c>
      <c r="AA78" s="422">
        <v>11.2</v>
      </c>
      <c r="AB78" s="421">
        <v>11.2</v>
      </c>
      <c r="AC78" s="421">
        <v>11.2</v>
      </c>
      <c r="AD78" s="421">
        <v>11.2</v>
      </c>
      <c r="AE78" s="423">
        <v>11.2</v>
      </c>
      <c r="AF78" s="424" t="s">
        <v>419</v>
      </c>
      <c r="AG78" s="424" t="s">
        <v>419</v>
      </c>
      <c r="AH78" s="424" t="s">
        <v>419</v>
      </c>
      <c r="AI78" s="424" t="s">
        <v>419</v>
      </c>
      <c r="AJ78" s="424" t="s">
        <v>419</v>
      </c>
      <c r="AK78" s="422">
        <v>1149.5999999999999</v>
      </c>
      <c r="AL78" s="421">
        <v>1149.5999999999999</v>
      </c>
      <c r="AM78" s="421">
        <v>1149.5999999999999</v>
      </c>
      <c r="AN78" s="421">
        <v>1379.2</v>
      </c>
      <c r="AO78" s="423">
        <v>1379.2</v>
      </c>
      <c r="AP78" s="421">
        <v>1298.4000000000001</v>
      </c>
      <c r="AQ78" s="421">
        <v>1324</v>
      </c>
      <c r="AR78" s="421">
        <v>1321.6</v>
      </c>
      <c r="AS78" s="421">
        <v>1412.8</v>
      </c>
      <c r="AT78" s="421">
        <v>1387.2</v>
      </c>
      <c r="AU78" s="422">
        <v>1520</v>
      </c>
      <c r="AV78" s="421">
        <v>1520</v>
      </c>
      <c r="AW78" s="421">
        <v>1520</v>
      </c>
      <c r="AX78" s="421">
        <v>1824</v>
      </c>
      <c r="AY78" s="423">
        <v>1824</v>
      </c>
      <c r="AZ78" s="424" t="s">
        <v>419</v>
      </c>
      <c r="BA78" s="424" t="s">
        <v>419</v>
      </c>
      <c r="BB78" s="424" t="s">
        <v>419</v>
      </c>
      <c r="BC78" s="424" t="s">
        <v>419</v>
      </c>
      <c r="BD78" s="424" t="s">
        <v>419</v>
      </c>
      <c r="BE78" s="426" t="s">
        <v>419</v>
      </c>
      <c r="BF78" s="424" t="s">
        <v>419</v>
      </c>
      <c r="BG78" s="424" t="s">
        <v>419</v>
      </c>
      <c r="BH78" s="424" t="s">
        <v>419</v>
      </c>
      <c r="BI78" s="427" t="s">
        <v>419</v>
      </c>
      <c r="BJ78" s="424" t="s">
        <v>419</v>
      </c>
      <c r="BK78" s="424" t="s">
        <v>419</v>
      </c>
      <c r="BL78" s="424" t="s">
        <v>419</v>
      </c>
      <c r="BM78" s="424" t="s">
        <v>419</v>
      </c>
      <c r="BN78" s="424" t="s">
        <v>419</v>
      </c>
      <c r="BO78" s="426"/>
      <c r="BP78" s="424"/>
      <c r="BQ78" s="424"/>
      <c r="BR78" s="424"/>
      <c r="BS78" s="427"/>
      <c r="BT78" s="424" t="s">
        <v>419</v>
      </c>
      <c r="BU78" s="424" t="s">
        <v>419</v>
      </c>
      <c r="BV78" s="424" t="s">
        <v>419</v>
      </c>
      <c r="BW78" s="424" t="s">
        <v>419</v>
      </c>
      <c r="BX78" s="427" t="s">
        <v>419</v>
      </c>
      <c r="BY78" s="353"/>
    </row>
    <row r="79" spans="1:77" x14ac:dyDescent="0.25">
      <c r="A79" s="254" t="s">
        <v>219</v>
      </c>
      <c r="B79" s="311">
        <v>36.799999999999997</v>
      </c>
      <c r="C79" s="312">
        <v>36.799999999999997</v>
      </c>
      <c r="D79" s="312">
        <v>36.799999999999997</v>
      </c>
      <c r="E79" s="312">
        <v>36.799999999999997</v>
      </c>
      <c r="F79" s="421">
        <v>37.6</v>
      </c>
      <c r="G79" s="422">
        <v>42.4</v>
      </c>
      <c r="H79" s="421">
        <v>42.4</v>
      </c>
      <c r="I79" s="421">
        <v>44</v>
      </c>
      <c r="J79" s="421">
        <v>44</v>
      </c>
      <c r="K79" s="423">
        <v>44</v>
      </c>
      <c r="L79" s="421">
        <v>148</v>
      </c>
      <c r="M79" s="421">
        <v>152</v>
      </c>
      <c r="N79" s="421">
        <v>152.80000000000001</v>
      </c>
      <c r="O79" s="421">
        <v>152.80000000000001</v>
      </c>
      <c r="P79" s="421">
        <v>157.6</v>
      </c>
      <c r="Q79" s="422">
        <v>37.6</v>
      </c>
      <c r="R79" s="421">
        <v>37.6</v>
      </c>
      <c r="S79" s="421">
        <v>37.6</v>
      </c>
      <c r="T79" s="421">
        <v>37.6</v>
      </c>
      <c r="U79" s="423">
        <v>37.6</v>
      </c>
      <c r="V79" s="421">
        <v>60.8</v>
      </c>
      <c r="W79" s="421">
        <v>62.4</v>
      </c>
      <c r="X79" s="421">
        <v>61.6</v>
      </c>
      <c r="Y79" s="421">
        <v>61.6</v>
      </c>
      <c r="Z79" s="421">
        <v>60</v>
      </c>
      <c r="AA79" s="315" t="s">
        <v>419</v>
      </c>
      <c r="AB79" s="314" t="s">
        <v>419</v>
      </c>
      <c r="AC79" s="314" t="s">
        <v>419</v>
      </c>
      <c r="AD79" s="314" t="s">
        <v>419</v>
      </c>
      <c r="AE79" s="425" t="s">
        <v>419</v>
      </c>
      <c r="AF79" s="424" t="s">
        <v>419</v>
      </c>
      <c r="AG79" s="424" t="s">
        <v>419</v>
      </c>
      <c r="AH79" s="424" t="s">
        <v>419</v>
      </c>
      <c r="AI79" s="424" t="s">
        <v>419</v>
      </c>
      <c r="AJ79" s="424" t="s">
        <v>419</v>
      </c>
      <c r="AK79" s="315" t="s">
        <v>419</v>
      </c>
      <c r="AL79" s="314" t="s">
        <v>419</v>
      </c>
      <c r="AM79" s="314" t="s">
        <v>419</v>
      </c>
      <c r="AN79" s="314" t="s">
        <v>419</v>
      </c>
      <c r="AO79" s="425" t="s">
        <v>419</v>
      </c>
      <c r="AP79" s="421" t="s">
        <v>419</v>
      </c>
      <c r="AQ79" s="421" t="s">
        <v>419</v>
      </c>
      <c r="AR79" s="421" t="s">
        <v>419</v>
      </c>
      <c r="AS79" s="421" t="s">
        <v>419</v>
      </c>
      <c r="AT79" s="421" t="s">
        <v>419</v>
      </c>
      <c r="AU79" s="315" t="s">
        <v>419</v>
      </c>
      <c r="AV79" s="314" t="s">
        <v>419</v>
      </c>
      <c r="AW79" s="314" t="s">
        <v>419</v>
      </c>
      <c r="AX79" s="314" t="s">
        <v>419</v>
      </c>
      <c r="AY79" s="425" t="s">
        <v>419</v>
      </c>
      <c r="AZ79" s="424" t="s">
        <v>419</v>
      </c>
      <c r="BA79" s="424" t="s">
        <v>419</v>
      </c>
      <c r="BB79" s="424" t="s">
        <v>419</v>
      </c>
      <c r="BC79" s="424" t="s">
        <v>419</v>
      </c>
      <c r="BD79" s="424" t="s">
        <v>419</v>
      </c>
      <c r="BE79" s="426" t="s">
        <v>419</v>
      </c>
      <c r="BF79" s="424" t="s">
        <v>419</v>
      </c>
      <c r="BG79" s="424" t="s">
        <v>419</v>
      </c>
      <c r="BH79" s="424" t="s">
        <v>419</v>
      </c>
      <c r="BI79" s="427" t="s">
        <v>419</v>
      </c>
      <c r="BJ79" s="424" t="s">
        <v>419</v>
      </c>
      <c r="BK79" s="424" t="s">
        <v>419</v>
      </c>
      <c r="BL79" s="424" t="s">
        <v>419</v>
      </c>
      <c r="BM79" s="424" t="s">
        <v>419</v>
      </c>
      <c r="BN79" s="424" t="s">
        <v>419</v>
      </c>
      <c r="BO79" s="426"/>
      <c r="BP79" s="424"/>
      <c r="BQ79" s="424"/>
      <c r="BR79" s="424"/>
      <c r="BS79" s="427"/>
      <c r="BT79" s="424" t="s">
        <v>419</v>
      </c>
      <c r="BU79" s="424" t="s">
        <v>419</v>
      </c>
      <c r="BV79" s="424" t="s">
        <v>419</v>
      </c>
      <c r="BW79" s="424" t="s">
        <v>419</v>
      </c>
      <c r="BX79" s="427" t="s">
        <v>419</v>
      </c>
      <c r="BY79" s="353"/>
    </row>
    <row r="80" spans="1:77" x14ac:dyDescent="0.25">
      <c r="A80" s="254" t="s">
        <v>220</v>
      </c>
      <c r="B80" s="311">
        <v>36.799999999999997</v>
      </c>
      <c r="C80" s="312">
        <v>36.799999999999997</v>
      </c>
      <c r="D80" s="312">
        <v>24</v>
      </c>
      <c r="E80" s="312">
        <v>31.2</v>
      </c>
      <c r="F80" s="421">
        <v>24</v>
      </c>
      <c r="G80" s="422">
        <v>40.799999999999997</v>
      </c>
      <c r="H80" s="421">
        <v>40.799999999999997</v>
      </c>
      <c r="I80" s="421">
        <v>42.4</v>
      </c>
      <c r="J80" s="421">
        <v>42.4</v>
      </c>
      <c r="K80" s="423">
        <v>42.4</v>
      </c>
      <c r="L80" s="421">
        <v>141.6</v>
      </c>
      <c r="M80" s="421">
        <v>149.6</v>
      </c>
      <c r="N80" s="421">
        <v>149.6</v>
      </c>
      <c r="O80" s="421">
        <v>150.4</v>
      </c>
      <c r="P80" s="421">
        <v>154.4</v>
      </c>
      <c r="Q80" s="422">
        <v>32.799999999999997</v>
      </c>
      <c r="R80" s="421">
        <v>32.799999999999997</v>
      </c>
      <c r="S80" s="421">
        <v>32.799999999999997</v>
      </c>
      <c r="T80" s="421">
        <v>32.799999999999997</v>
      </c>
      <c r="U80" s="423">
        <v>30.4</v>
      </c>
      <c r="V80" s="421">
        <v>56.8</v>
      </c>
      <c r="W80" s="421">
        <v>57.6</v>
      </c>
      <c r="X80" s="421">
        <v>56.8</v>
      </c>
      <c r="Y80" s="421">
        <v>57.6</v>
      </c>
      <c r="Z80" s="421">
        <v>57.6</v>
      </c>
      <c r="AA80" s="315" t="s">
        <v>419</v>
      </c>
      <c r="AB80" s="314" t="s">
        <v>419</v>
      </c>
      <c r="AC80" s="314" t="s">
        <v>419</v>
      </c>
      <c r="AD80" s="314" t="s">
        <v>419</v>
      </c>
      <c r="AE80" s="425" t="s">
        <v>419</v>
      </c>
      <c r="AF80" s="424" t="s">
        <v>419</v>
      </c>
      <c r="AG80" s="424" t="s">
        <v>419</v>
      </c>
      <c r="AH80" s="424" t="s">
        <v>419</v>
      </c>
      <c r="AI80" s="424" t="s">
        <v>419</v>
      </c>
      <c r="AJ80" s="424" t="s">
        <v>419</v>
      </c>
      <c r="AK80" s="315" t="s">
        <v>419</v>
      </c>
      <c r="AL80" s="314" t="s">
        <v>419</v>
      </c>
      <c r="AM80" s="314" t="s">
        <v>419</v>
      </c>
      <c r="AN80" s="314" t="s">
        <v>419</v>
      </c>
      <c r="AO80" s="425" t="s">
        <v>419</v>
      </c>
      <c r="AP80" s="314" t="s">
        <v>419</v>
      </c>
      <c r="AQ80" s="314" t="s">
        <v>419</v>
      </c>
      <c r="AR80" s="314" t="s">
        <v>419</v>
      </c>
      <c r="AS80" s="314" t="s">
        <v>419</v>
      </c>
      <c r="AT80" s="314" t="s">
        <v>419</v>
      </c>
      <c r="AU80" s="422" t="s">
        <v>419</v>
      </c>
      <c r="AV80" s="421" t="s">
        <v>419</v>
      </c>
      <c r="AW80" s="421" t="s">
        <v>419</v>
      </c>
      <c r="AX80" s="421" t="s">
        <v>419</v>
      </c>
      <c r="AY80" s="423" t="s">
        <v>419</v>
      </c>
      <c r="AZ80" s="424" t="s">
        <v>419</v>
      </c>
      <c r="BA80" s="424" t="s">
        <v>419</v>
      </c>
      <c r="BB80" s="424" t="s">
        <v>419</v>
      </c>
      <c r="BC80" s="424" t="s">
        <v>419</v>
      </c>
      <c r="BD80" s="424" t="s">
        <v>419</v>
      </c>
      <c r="BE80" s="426" t="s">
        <v>419</v>
      </c>
      <c r="BF80" s="424" t="s">
        <v>419</v>
      </c>
      <c r="BG80" s="424" t="s">
        <v>419</v>
      </c>
      <c r="BH80" s="424" t="s">
        <v>419</v>
      </c>
      <c r="BI80" s="427" t="s">
        <v>419</v>
      </c>
      <c r="BJ80" s="424" t="s">
        <v>419</v>
      </c>
      <c r="BK80" s="424" t="s">
        <v>419</v>
      </c>
      <c r="BL80" s="424" t="s">
        <v>419</v>
      </c>
      <c r="BM80" s="424" t="s">
        <v>419</v>
      </c>
      <c r="BN80" s="424" t="s">
        <v>419</v>
      </c>
      <c r="BO80" s="426"/>
      <c r="BP80" s="424"/>
      <c r="BQ80" s="424"/>
      <c r="BR80" s="424"/>
      <c r="BS80" s="427"/>
      <c r="BT80" s="424" t="s">
        <v>419</v>
      </c>
      <c r="BU80" s="424" t="s">
        <v>419</v>
      </c>
      <c r="BV80" s="424" t="s">
        <v>419</v>
      </c>
      <c r="BW80" s="424" t="s">
        <v>419</v>
      </c>
      <c r="BX80" s="427" t="s">
        <v>419</v>
      </c>
      <c r="BY80" s="353"/>
    </row>
    <row r="81" spans="1:77" x14ac:dyDescent="0.25">
      <c r="A81" s="254" t="s">
        <v>221</v>
      </c>
      <c r="B81" s="311">
        <v>26.4</v>
      </c>
      <c r="C81" s="312">
        <v>40</v>
      </c>
      <c r="D81" s="312">
        <v>40</v>
      </c>
      <c r="E81" s="312">
        <v>40</v>
      </c>
      <c r="F81" s="421">
        <v>24</v>
      </c>
      <c r="G81" s="422">
        <v>40</v>
      </c>
      <c r="H81" s="421">
        <v>40</v>
      </c>
      <c r="I81" s="421">
        <v>41.6</v>
      </c>
      <c r="J81" s="421">
        <v>41.6</v>
      </c>
      <c r="K81" s="423">
        <v>41.6</v>
      </c>
      <c r="L81" s="421">
        <v>140.80000000000001</v>
      </c>
      <c r="M81" s="421">
        <v>147.19999999999999</v>
      </c>
      <c r="N81" s="421">
        <v>147.19999999999999</v>
      </c>
      <c r="O81" s="421">
        <v>147.19999999999999</v>
      </c>
      <c r="P81" s="421">
        <v>152.80000000000001</v>
      </c>
      <c r="Q81" s="422">
        <v>44</v>
      </c>
      <c r="R81" s="421">
        <v>44</v>
      </c>
      <c r="S81" s="421">
        <v>44</v>
      </c>
      <c r="T81" s="421">
        <v>44</v>
      </c>
      <c r="U81" s="423">
        <v>44</v>
      </c>
      <c r="V81" s="421">
        <v>57.6</v>
      </c>
      <c r="W81" s="421">
        <v>59.2</v>
      </c>
      <c r="X81" s="421">
        <v>52.8</v>
      </c>
      <c r="Y81" s="421">
        <v>56.8</v>
      </c>
      <c r="Z81" s="421">
        <v>50.4</v>
      </c>
      <c r="AA81" s="315" t="s">
        <v>419</v>
      </c>
      <c r="AB81" s="314" t="s">
        <v>419</v>
      </c>
      <c r="AC81" s="314" t="s">
        <v>419</v>
      </c>
      <c r="AD81" s="314" t="s">
        <v>419</v>
      </c>
      <c r="AE81" s="425" t="s">
        <v>419</v>
      </c>
      <c r="AF81" s="421">
        <v>35.200000000000003</v>
      </c>
      <c r="AG81" s="421">
        <v>35.200000000000003</v>
      </c>
      <c r="AH81" s="421">
        <v>35.200000000000003</v>
      </c>
      <c r="AI81" s="421">
        <v>35.200000000000003</v>
      </c>
      <c r="AJ81" s="421">
        <v>35.200000000000003</v>
      </c>
      <c r="AK81" s="315" t="s">
        <v>419</v>
      </c>
      <c r="AL81" s="314" t="s">
        <v>419</v>
      </c>
      <c r="AM81" s="314" t="s">
        <v>419</v>
      </c>
      <c r="AN81" s="314" t="s">
        <v>419</v>
      </c>
      <c r="AO81" s="425" t="s">
        <v>419</v>
      </c>
      <c r="AP81" s="314" t="s">
        <v>419</v>
      </c>
      <c r="AQ81" s="314" t="s">
        <v>419</v>
      </c>
      <c r="AR81" s="314" t="s">
        <v>419</v>
      </c>
      <c r="AS81" s="314" t="s">
        <v>419</v>
      </c>
      <c r="AT81" s="314" t="s">
        <v>419</v>
      </c>
      <c r="AU81" s="315" t="s">
        <v>419</v>
      </c>
      <c r="AV81" s="314" t="s">
        <v>419</v>
      </c>
      <c r="AW81" s="314" t="s">
        <v>419</v>
      </c>
      <c r="AX81" s="314" t="s">
        <v>419</v>
      </c>
      <c r="AY81" s="425" t="s">
        <v>419</v>
      </c>
      <c r="AZ81" s="424" t="s">
        <v>419</v>
      </c>
      <c r="BA81" s="424" t="s">
        <v>419</v>
      </c>
      <c r="BB81" s="424" t="s">
        <v>419</v>
      </c>
      <c r="BC81" s="424" t="s">
        <v>419</v>
      </c>
      <c r="BD81" s="424" t="s">
        <v>419</v>
      </c>
      <c r="BE81" s="426" t="s">
        <v>419</v>
      </c>
      <c r="BF81" s="424" t="s">
        <v>419</v>
      </c>
      <c r="BG81" s="424" t="s">
        <v>419</v>
      </c>
      <c r="BH81" s="424" t="s">
        <v>419</v>
      </c>
      <c r="BI81" s="427" t="s">
        <v>419</v>
      </c>
      <c r="BJ81" s="424" t="s">
        <v>419</v>
      </c>
      <c r="BK81" s="424" t="s">
        <v>419</v>
      </c>
      <c r="BL81" s="424" t="s">
        <v>419</v>
      </c>
      <c r="BM81" s="424" t="s">
        <v>419</v>
      </c>
      <c r="BN81" s="424" t="s">
        <v>419</v>
      </c>
      <c r="BO81" s="426"/>
      <c r="BP81" s="424"/>
      <c r="BQ81" s="424"/>
      <c r="BR81" s="424"/>
      <c r="BS81" s="427"/>
      <c r="BT81" s="424" t="s">
        <v>419</v>
      </c>
      <c r="BU81" s="424" t="s">
        <v>419</v>
      </c>
      <c r="BV81" s="424" t="s">
        <v>419</v>
      </c>
      <c r="BW81" s="424" t="s">
        <v>419</v>
      </c>
      <c r="BX81" s="427" t="s">
        <v>419</v>
      </c>
      <c r="BY81" s="353"/>
    </row>
    <row r="82" spans="1:77" x14ac:dyDescent="0.25">
      <c r="A82" s="254" t="s">
        <v>222</v>
      </c>
      <c r="B82" s="311">
        <v>39.200000000000003</v>
      </c>
      <c r="C82" s="312">
        <v>34.4</v>
      </c>
      <c r="D82" s="312">
        <v>28</v>
      </c>
      <c r="E82" s="312">
        <v>29.6</v>
      </c>
      <c r="F82" s="421">
        <v>30.4</v>
      </c>
      <c r="G82" s="422">
        <v>40.799999999999997</v>
      </c>
      <c r="H82" s="421">
        <v>40.799999999999997</v>
      </c>
      <c r="I82" s="421">
        <v>43.2</v>
      </c>
      <c r="J82" s="421">
        <v>43.2</v>
      </c>
      <c r="K82" s="423">
        <v>43.2</v>
      </c>
      <c r="L82" s="421">
        <v>146.4</v>
      </c>
      <c r="M82" s="421">
        <v>154.4</v>
      </c>
      <c r="N82" s="421">
        <v>154.4</v>
      </c>
      <c r="O82" s="421">
        <v>154.4</v>
      </c>
      <c r="P82" s="421">
        <v>158.4</v>
      </c>
      <c r="Q82" s="422">
        <v>44</v>
      </c>
      <c r="R82" s="421">
        <v>44.8</v>
      </c>
      <c r="S82" s="421">
        <v>47.2</v>
      </c>
      <c r="T82" s="421">
        <v>47.2</v>
      </c>
      <c r="U82" s="423">
        <v>47.2</v>
      </c>
      <c r="V82" s="421">
        <v>55.2</v>
      </c>
      <c r="W82" s="421">
        <v>55.2</v>
      </c>
      <c r="X82" s="421">
        <v>51.2</v>
      </c>
      <c r="Y82" s="421">
        <v>53.6</v>
      </c>
      <c r="Z82" s="421">
        <v>53.6</v>
      </c>
      <c r="AA82" s="422" t="s">
        <v>419</v>
      </c>
      <c r="AB82" s="421" t="s">
        <v>419</v>
      </c>
      <c r="AC82" s="421" t="s">
        <v>419</v>
      </c>
      <c r="AD82" s="421" t="s">
        <v>419</v>
      </c>
      <c r="AE82" s="423" t="s">
        <v>419</v>
      </c>
      <c r="AF82" s="421">
        <v>32.799999999999997</v>
      </c>
      <c r="AG82" s="421">
        <v>32.799999999999997</v>
      </c>
      <c r="AH82" s="421">
        <v>32.799999999999997</v>
      </c>
      <c r="AI82" s="421">
        <v>32.799999999999997</v>
      </c>
      <c r="AJ82" s="421">
        <v>32.799999999999997</v>
      </c>
      <c r="AK82" s="315" t="s">
        <v>419</v>
      </c>
      <c r="AL82" s="314" t="s">
        <v>419</v>
      </c>
      <c r="AM82" s="314" t="s">
        <v>419</v>
      </c>
      <c r="AN82" s="314" t="s">
        <v>419</v>
      </c>
      <c r="AO82" s="425" t="s">
        <v>419</v>
      </c>
      <c r="AP82" s="421" t="s">
        <v>419</v>
      </c>
      <c r="AQ82" s="421" t="s">
        <v>419</v>
      </c>
      <c r="AR82" s="421" t="s">
        <v>419</v>
      </c>
      <c r="AS82" s="421" t="s">
        <v>419</v>
      </c>
      <c r="AT82" s="421" t="s">
        <v>419</v>
      </c>
      <c r="AU82" s="422" t="s">
        <v>419</v>
      </c>
      <c r="AV82" s="421" t="s">
        <v>419</v>
      </c>
      <c r="AW82" s="421" t="s">
        <v>419</v>
      </c>
      <c r="AX82" s="421" t="s">
        <v>419</v>
      </c>
      <c r="AY82" s="423" t="s">
        <v>419</v>
      </c>
      <c r="AZ82" s="424" t="s">
        <v>419</v>
      </c>
      <c r="BA82" s="424" t="s">
        <v>419</v>
      </c>
      <c r="BB82" s="424" t="s">
        <v>419</v>
      </c>
      <c r="BC82" s="424" t="s">
        <v>419</v>
      </c>
      <c r="BD82" s="424" t="s">
        <v>419</v>
      </c>
      <c r="BE82" s="426" t="s">
        <v>419</v>
      </c>
      <c r="BF82" s="424" t="s">
        <v>419</v>
      </c>
      <c r="BG82" s="424" t="s">
        <v>419</v>
      </c>
      <c r="BH82" s="424" t="s">
        <v>419</v>
      </c>
      <c r="BI82" s="427" t="s">
        <v>419</v>
      </c>
      <c r="BJ82" s="424" t="s">
        <v>419</v>
      </c>
      <c r="BK82" s="424" t="s">
        <v>419</v>
      </c>
      <c r="BL82" s="424" t="s">
        <v>419</v>
      </c>
      <c r="BM82" s="424" t="s">
        <v>419</v>
      </c>
      <c r="BN82" s="424" t="s">
        <v>419</v>
      </c>
      <c r="BO82" s="426"/>
      <c r="BP82" s="424"/>
      <c r="BQ82" s="424"/>
      <c r="BR82" s="424"/>
      <c r="BS82" s="427"/>
      <c r="BT82" s="424" t="s">
        <v>419</v>
      </c>
      <c r="BU82" s="424" t="s">
        <v>419</v>
      </c>
      <c r="BV82" s="424" t="s">
        <v>419</v>
      </c>
      <c r="BW82" s="424" t="s">
        <v>419</v>
      </c>
      <c r="BX82" s="427" t="s">
        <v>419</v>
      </c>
      <c r="BY82" s="353"/>
    </row>
    <row r="83" spans="1:77" x14ac:dyDescent="0.25">
      <c r="A83" s="254" t="s">
        <v>223</v>
      </c>
      <c r="B83" s="311">
        <v>44.8</v>
      </c>
      <c r="C83" s="312">
        <v>44.8</v>
      </c>
      <c r="D83" s="312">
        <v>46.4</v>
      </c>
      <c r="E83" s="312">
        <v>46.4</v>
      </c>
      <c r="F83" s="421">
        <v>46.4</v>
      </c>
      <c r="G83" s="422">
        <v>33.6</v>
      </c>
      <c r="H83" s="421">
        <v>33.6</v>
      </c>
      <c r="I83" s="421">
        <v>36.799999999999997</v>
      </c>
      <c r="J83" s="421">
        <v>36.799999999999997</v>
      </c>
      <c r="K83" s="423">
        <v>36.799999999999997</v>
      </c>
      <c r="L83" s="421">
        <v>127.2</v>
      </c>
      <c r="M83" s="421">
        <v>140.80000000000001</v>
      </c>
      <c r="N83" s="421">
        <v>140.80000000000001</v>
      </c>
      <c r="O83" s="421">
        <v>140.80000000000001</v>
      </c>
      <c r="P83" s="421">
        <v>148.80000000000001</v>
      </c>
      <c r="Q83" s="422">
        <v>36</v>
      </c>
      <c r="R83" s="421">
        <v>61.6</v>
      </c>
      <c r="S83" s="421">
        <v>61.6</v>
      </c>
      <c r="T83" s="421">
        <v>61.6</v>
      </c>
      <c r="U83" s="423">
        <v>52</v>
      </c>
      <c r="V83" s="421">
        <v>50.4</v>
      </c>
      <c r="W83" s="421">
        <v>50.4</v>
      </c>
      <c r="X83" s="421">
        <v>49.6</v>
      </c>
      <c r="Y83" s="421">
        <v>49.6</v>
      </c>
      <c r="Z83" s="421">
        <v>49.6</v>
      </c>
      <c r="AA83" s="422" t="s">
        <v>419</v>
      </c>
      <c r="AB83" s="421" t="s">
        <v>419</v>
      </c>
      <c r="AC83" s="421" t="s">
        <v>419</v>
      </c>
      <c r="AD83" s="421" t="s">
        <v>419</v>
      </c>
      <c r="AE83" s="423" t="s">
        <v>419</v>
      </c>
      <c r="AF83" s="421">
        <v>20.8</v>
      </c>
      <c r="AG83" s="421">
        <v>20.8</v>
      </c>
      <c r="AH83" s="421">
        <v>20.8</v>
      </c>
      <c r="AI83" s="421">
        <v>20.8</v>
      </c>
      <c r="AJ83" s="421">
        <v>20.8</v>
      </c>
      <c r="AK83" s="315" t="s">
        <v>419</v>
      </c>
      <c r="AL83" s="314" t="s">
        <v>419</v>
      </c>
      <c r="AM83" s="314" t="s">
        <v>419</v>
      </c>
      <c r="AN83" s="314" t="s">
        <v>419</v>
      </c>
      <c r="AO83" s="425" t="s">
        <v>419</v>
      </c>
      <c r="AP83" s="421">
        <v>1362.4</v>
      </c>
      <c r="AQ83" s="421">
        <v>1431.2</v>
      </c>
      <c r="AR83" s="421">
        <v>1431.2</v>
      </c>
      <c r="AS83" s="421">
        <v>1431.2</v>
      </c>
      <c r="AT83" s="421">
        <v>1431.2</v>
      </c>
      <c r="AU83" s="315" t="s">
        <v>419</v>
      </c>
      <c r="AV83" s="314" t="s">
        <v>419</v>
      </c>
      <c r="AW83" s="314" t="s">
        <v>419</v>
      </c>
      <c r="AX83" s="314" t="s">
        <v>419</v>
      </c>
      <c r="AY83" s="425" t="s">
        <v>419</v>
      </c>
      <c r="AZ83" s="424" t="s">
        <v>419</v>
      </c>
      <c r="BA83" s="424" t="s">
        <v>419</v>
      </c>
      <c r="BB83" s="424" t="s">
        <v>419</v>
      </c>
      <c r="BC83" s="424" t="s">
        <v>419</v>
      </c>
      <c r="BD83" s="424" t="s">
        <v>419</v>
      </c>
      <c r="BE83" s="426" t="s">
        <v>419</v>
      </c>
      <c r="BF83" s="424" t="s">
        <v>419</v>
      </c>
      <c r="BG83" s="424" t="s">
        <v>419</v>
      </c>
      <c r="BH83" s="424" t="s">
        <v>419</v>
      </c>
      <c r="BI83" s="427" t="s">
        <v>419</v>
      </c>
      <c r="BJ83" s="424" t="s">
        <v>419</v>
      </c>
      <c r="BK83" s="424" t="s">
        <v>419</v>
      </c>
      <c r="BL83" s="424" t="s">
        <v>419</v>
      </c>
      <c r="BM83" s="424" t="s">
        <v>419</v>
      </c>
      <c r="BN83" s="424" t="s">
        <v>419</v>
      </c>
      <c r="BO83" s="426"/>
      <c r="BP83" s="424"/>
      <c r="BQ83" s="424"/>
      <c r="BR83" s="424"/>
      <c r="BS83" s="427"/>
      <c r="BT83" s="424" t="s">
        <v>419</v>
      </c>
      <c r="BU83" s="424" t="s">
        <v>419</v>
      </c>
      <c r="BV83" s="424" t="s">
        <v>419</v>
      </c>
      <c r="BW83" s="424" t="s">
        <v>419</v>
      </c>
      <c r="BX83" s="427" t="s">
        <v>419</v>
      </c>
      <c r="BY83" s="353"/>
    </row>
    <row r="84" spans="1:77" x14ac:dyDescent="0.25">
      <c r="A84" s="254" t="s">
        <v>224</v>
      </c>
      <c r="B84" s="311">
        <v>36</v>
      </c>
      <c r="C84" s="312">
        <v>36</v>
      </c>
      <c r="D84" s="312">
        <v>33.6</v>
      </c>
      <c r="E84" s="312">
        <v>33.6</v>
      </c>
      <c r="F84" s="421">
        <v>33.6</v>
      </c>
      <c r="G84" s="422">
        <v>36</v>
      </c>
      <c r="H84" s="421">
        <v>36</v>
      </c>
      <c r="I84" s="421">
        <v>37.6</v>
      </c>
      <c r="J84" s="421">
        <v>37.6</v>
      </c>
      <c r="K84" s="423">
        <v>37.6</v>
      </c>
      <c r="L84" s="421">
        <v>120.8</v>
      </c>
      <c r="M84" s="421">
        <v>136.80000000000001</v>
      </c>
      <c r="N84" s="421">
        <v>136.80000000000001</v>
      </c>
      <c r="O84" s="421">
        <v>136.80000000000001</v>
      </c>
      <c r="P84" s="421">
        <v>140.80000000000001</v>
      </c>
      <c r="Q84" s="422">
        <v>41.6</v>
      </c>
      <c r="R84" s="421">
        <v>41.6</v>
      </c>
      <c r="S84" s="421">
        <v>41.6</v>
      </c>
      <c r="T84" s="421">
        <v>41.6</v>
      </c>
      <c r="U84" s="423">
        <v>41.6</v>
      </c>
      <c r="V84" s="421">
        <v>40.799999999999997</v>
      </c>
      <c r="W84" s="421">
        <v>40.799999999999997</v>
      </c>
      <c r="X84" s="421">
        <v>40.799999999999997</v>
      </c>
      <c r="Y84" s="421">
        <v>40.799999999999997</v>
      </c>
      <c r="Z84" s="421">
        <v>40.799999999999997</v>
      </c>
      <c r="AA84" s="315" t="s">
        <v>419</v>
      </c>
      <c r="AB84" s="314" t="s">
        <v>419</v>
      </c>
      <c r="AC84" s="314" t="s">
        <v>419</v>
      </c>
      <c r="AD84" s="314" t="s">
        <v>419</v>
      </c>
      <c r="AE84" s="425" t="s">
        <v>419</v>
      </c>
      <c r="AF84" s="424" t="s">
        <v>419</v>
      </c>
      <c r="AG84" s="424" t="s">
        <v>419</v>
      </c>
      <c r="AH84" s="424" t="s">
        <v>419</v>
      </c>
      <c r="AI84" s="424" t="s">
        <v>419</v>
      </c>
      <c r="AJ84" s="424" t="s">
        <v>419</v>
      </c>
      <c r="AK84" s="315" t="s">
        <v>419</v>
      </c>
      <c r="AL84" s="314" t="s">
        <v>419</v>
      </c>
      <c r="AM84" s="314" t="s">
        <v>419</v>
      </c>
      <c r="AN84" s="314" t="s">
        <v>419</v>
      </c>
      <c r="AO84" s="425" t="s">
        <v>419</v>
      </c>
      <c r="AP84" s="421" t="s">
        <v>419</v>
      </c>
      <c r="AQ84" s="421" t="s">
        <v>419</v>
      </c>
      <c r="AR84" s="421" t="s">
        <v>419</v>
      </c>
      <c r="AS84" s="421" t="s">
        <v>419</v>
      </c>
      <c r="AT84" s="421" t="s">
        <v>419</v>
      </c>
      <c r="AU84" s="422" t="s">
        <v>419</v>
      </c>
      <c r="AV84" s="421" t="s">
        <v>419</v>
      </c>
      <c r="AW84" s="421" t="s">
        <v>419</v>
      </c>
      <c r="AX84" s="421" t="s">
        <v>419</v>
      </c>
      <c r="AY84" s="423" t="s">
        <v>419</v>
      </c>
      <c r="AZ84" s="424" t="s">
        <v>419</v>
      </c>
      <c r="BA84" s="424" t="s">
        <v>419</v>
      </c>
      <c r="BB84" s="424" t="s">
        <v>419</v>
      </c>
      <c r="BC84" s="424" t="s">
        <v>419</v>
      </c>
      <c r="BD84" s="424" t="s">
        <v>419</v>
      </c>
      <c r="BE84" s="426" t="s">
        <v>419</v>
      </c>
      <c r="BF84" s="424" t="s">
        <v>419</v>
      </c>
      <c r="BG84" s="424" t="s">
        <v>419</v>
      </c>
      <c r="BH84" s="424" t="s">
        <v>419</v>
      </c>
      <c r="BI84" s="427" t="s">
        <v>419</v>
      </c>
      <c r="BJ84" s="424" t="s">
        <v>419</v>
      </c>
      <c r="BK84" s="424" t="s">
        <v>419</v>
      </c>
      <c r="BL84" s="424" t="s">
        <v>419</v>
      </c>
      <c r="BM84" s="424" t="s">
        <v>419</v>
      </c>
      <c r="BN84" s="424" t="s">
        <v>419</v>
      </c>
      <c r="BO84" s="426"/>
      <c r="BP84" s="424"/>
      <c r="BQ84" s="424"/>
      <c r="BR84" s="424"/>
      <c r="BS84" s="427"/>
      <c r="BT84" s="424" t="s">
        <v>419</v>
      </c>
      <c r="BU84" s="424" t="s">
        <v>419</v>
      </c>
      <c r="BV84" s="424" t="s">
        <v>419</v>
      </c>
      <c r="BW84" s="424" t="s">
        <v>419</v>
      </c>
      <c r="BX84" s="427" t="s">
        <v>419</v>
      </c>
      <c r="BY84" s="353"/>
    </row>
    <row r="85" spans="1:77" x14ac:dyDescent="0.25">
      <c r="A85" s="254" t="s">
        <v>225</v>
      </c>
      <c r="B85" s="311">
        <v>24</v>
      </c>
      <c r="C85" s="312">
        <v>24</v>
      </c>
      <c r="D85" s="312">
        <v>24</v>
      </c>
      <c r="E85" s="312">
        <v>26.4</v>
      </c>
      <c r="F85" s="421">
        <v>30.4</v>
      </c>
      <c r="G85" s="422">
        <v>37.6</v>
      </c>
      <c r="H85" s="421">
        <v>37.6</v>
      </c>
      <c r="I85" s="421">
        <v>40</v>
      </c>
      <c r="J85" s="421">
        <v>40.799999999999997</v>
      </c>
      <c r="K85" s="423">
        <v>40.799999999999997</v>
      </c>
      <c r="L85" s="421">
        <v>136.80000000000001</v>
      </c>
      <c r="M85" s="421">
        <v>145.6</v>
      </c>
      <c r="N85" s="421">
        <v>146.4</v>
      </c>
      <c r="O85" s="421">
        <v>146.4</v>
      </c>
      <c r="P85" s="421">
        <v>148.80000000000001</v>
      </c>
      <c r="Q85" s="422">
        <v>43.2</v>
      </c>
      <c r="R85" s="421">
        <v>43.2</v>
      </c>
      <c r="S85" s="421">
        <v>43.2</v>
      </c>
      <c r="T85" s="421">
        <v>43.2</v>
      </c>
      <c r="U85" s="423">
        <v>43.2</v>
      </c>
      <c r="V85" s="421">
        <v>50.4</v>
      </c>
      <c r="W85" s="421">
        <v>51.2</v>
      </c>
      <c r="X85" s="421">
        <v>47.2</v>
      </c>
      <c r="Y85" s="421">
        <v>47.2</v>
      </c>
      <c r="Z85" s="421">
        <v>44.8</v>
      </c>
      <c r="AA85" s="315" t="s">
        <v>419</v>
      </c>
      <c r="AB85" s="314" t="s">
        <v>419</v>
      </c>
      <c r="AC85" s="314" t="s">
        <v>419</v>
      </c>
      <c r="AD85" s="314" t="s">
        <v>419</v>
      </c>
      <c r="AE85" s="425" t="s">
        <v>419</v>
      </c>
      <c r="AF85" s="424" t="s">
        <v>419</v>
      </c>
      <c r="AG85" s="424" t="s">
        <v>419</v>
      </c>
      <c r="AH85" s="424" t="s">
        <v>419</v>
      </c>
      <c r="AI85" s="424" t="s">
        <v>419</v>
      </c>
      <c r="AJ85" s="424" t="s">
        <v>419</v>
      </c>
      <c r="AK85" s="315" t="s">
        <v>419</v>
      </c>
      <c r="AL85" s="314" t="s">
        <v>419</v>
      </c>
      <c r="AM85" s="314" t="s">
        <v>419</v>
      </c>
      <c r="AN85" s="314" t="s">
        <v>419</v>
      </c>
      <c r="AO85" s="425" t="s">
        <v>419</v>
      </c>
      <c r="AP85" s="314" t="s">
        <v>419</v>
      </c>
      <c r="AQ85" s="314" t="s">
        <v>419</v>
      </c>
      <c r="AR85" s="314" t="s">
        <v>419</v>
      </c>
      <c r="AS85" s="314" t="s">
        <v>419</v>
      </c>
      <c r="AT85" s="314" t="s">
        <v>419</v>
      </c>
      <c r="AU85" s="315" t="s">
        <v>419</v>
      </c>
      <c r="AV85" s="314" t="s">
        <v>419</v>
      </c>
      <c r="AW85" s="314" t="s">
        <v>419</v>
      </c>
      <c r="AX85" s="314" t="s">
        <v>419</v>
      </c>
      <c r="AY85" s="425" t="s">
        <v>419</v>
      </c>
      <c r="AZ85" s="424" t="s">
        <v>419</v>
      </c>
      <c r="BA85" s="424" t="s">
        <v>419</v>
      </c>
      <c r="BB85" s="424" t="s">
        <v>419</v>
      </c>
      <c r="BC85" s="424" t="s">
        <v>419</v>
      </c>
      <c r="BD85" s="424" t="s">
        <v>419</v>
      </c>
      <c r="BE85" s="426" t="s">
        <v>419</v>
      </c>
      <c r="BF85" s="424" t="s">
        <v>419</v>
      </c>
      <c r="BG85" s="424" t="s">
        <v>419</v>
      </c>
      <c r="BH85" s="424" t="s">
        <v>419</v>
      </c>
      <c r="BI85" s="427" t="s">
        <v>419</v>
      </c>
      <c r="BJ85" s="424" t="s">
        <v>419</v>
      </c>
      <c r="BK85" s="424" t="s">
        <v>419</v>
      </c>
      <c r="BL85" s="424" t="s">
        <v>419</v>
      </c>
      <c r="BM85" s="424" t="s">
        <v>419</v>
      </c>
      <c r="BN85" s="424" t="s">
        <v>419</v>
      </c>
      <c r="BO85" s="426"/>
      <c r="BP85" s="424"/>
      <c r="BQ85" s="424"/>
      <c r="BR85" s="424"/>
      <c r="BS85" s="427"/>
      <c r="BT85" s="424" t="s">
        <v>419</v>
      </c>
      <c r="BU85" s="424" t="s">
        <v>419</v>
      </c>
      <c r="BV85" s="424" t="s">
        <v>419</v>
      </c>
      <c r="BW85" s="424" t="s">
        <v>419</v>
      </c>
      <c r="BX85" s="427" t="s">
        <v>419</v>
      </c>
      <c r="BY85" s="353"/>
    </row>
    <row r="86" spans="1:77" x14ac:dyDescent="0.25">
      <c r="A86" s="254" t="s">
        <v>226</v>
      </c>
      <c r="B86" s="311">
        <v>36.799999999999997</v>
      </c>
      <c r="C86" s="312">
        <v>17.600000000000001</v>
      </c>
      <c r="D86" s="312">
        <v>31.2</v>
      </c>
      <c r="E86" s="312">
        <v>27.2</v>
      </c>
      <c r="F86" s="421">
        <v>37.6</v>
      </c>
      <c r="G86" s="422">
        <v>15.2</v>
      </c>
      <c r="H86" s="421">
        <v>23.2</v>
      </c>
      <c r="I86" s="421">
        <v>28</v>
      </c>
      <c r="J86" s="421">
        <v>28.8</v>
      </c>
      <c r="K86" s="423">
        <v>26.4</v>
      </c>
      <c r="L86" s="421">
        <v>45.6</v>
      </c>
      <c r="M86" s="421">
        <v>64</v>
      </c>
      <c r="N86" s="421">
        <v>64.8</v>
      </c>
      <c r="O86" s="421">
        <v>64.8</v>
      </c>
      <c r="P86" s="421">
        <v>66.400000000000006</v>
      </c>
      <c r="Q86" s="422">
        <v>36</v>
      </c>
      <c r="R86" s="421">
        <v>36</v>
      </c>
      <c r="S86" s="421">
        <v>36</v>
      </c>
      <c r="T86" s="421">
        <v>42.4</v>
      </c>
      <c r="U86" s="423">
        <v>46.4</v>
      </c>
      <c r="V86" s="421">
        <v>36.799999999999997</v>
      </c>
      <c r="W86" s="421">
        <v>36.799999999999997</v>
      </c>
      <c r="X86" s="421">
        <v>32</v>
      </c>
      <c r="Y86" s="421">
        <v>31.2</v>
      </c>
      <c r="Z86" s="421">
        <v>32.799999999999997</v>
      </c>
      <c r="AA86" s="422" t="s">
        <v>419</v>
      </c>
      <c r="AB86" s="421" t="s">
        <v>419</v>
      </c>
      <c r="AC86" s="421" t="s">
        <v>419</v>
      </c>
      <c r="AD86" s="421" t="s">
        <v>419</v>
      </c>
      <c r="AE86" s="423" t="s">
        <v>419</v>
      </c>
      <c r="AF86" s="424" t="s">
        <v>419</v>
      </c>
      <c r="AG86" s="424" t="s">
        <v>419</v>
      </c>
      <c r="AH86" s="424" t="s">
        <v>419</v>
      </c>
      <c r="AI86" s="424" t="s">
        <v>419</v>
      </c>
      <c r="AJ86" s="424" t="s">
        <v>419</v>
      </c>
      <c r="AK86" s="315" t="s">
        <v>419</v>
      </c>
      <c r="AL86" s="314" t="s">
        <v>419</v>
      </c>
      <c r="AM86" s="314" t="s">
        <v>419</v>
      </c>
      <c r="AN86" s="314" t="s">
        <v>419</v>
      </c>
      <c r="AO86" s="425" t="s">
        <v>419</v>
      </c>
      <c r="AP86" s="421">
        <v>911.2</v>
      </c>
      <c r="AQ86" s="421">
        <v>911.2</v>
      </c>
      <c r="AR86" s="421">
        <v>911.2</v>
      </c>
      <c r="AS86" s="421">
        <v>864</v>
      </c>
      <c r="AT86" s="421">
        <v>864</v>
      </c>
      <c r="AU86" s="315" t="s">
        <v>419</v>
      </c>
      <c r="AV86" s="314" t="s">
        <v>419</v>
      </c>
      <c r="AW86" s="314" t="s">
        <v>419</v>
      </c>
      <c r="AX86" s="314" t="s">
        <v>419</v>
      </c>
      <c r="AY86" s="425" t="s">
        <v>419</v>
      </c>
      <c r="AZ86" s="424" t="s">
        <v>419</v>
      </c>
      <c r="BA86" s="424" t="s">
        <v>419</v>
      </c>
      <c r="BB86" s="424" t="s">
        <v>419</v>
      </c>
      <c r="BC86" s="424" t="s">
        <v>419</v>
      </c>
      <c r="BD86" s="424" t="s">
        <v>419</v>
      </c>
      <c r="BE86" s="426" t="s">
        <v>419</v>
      </c>
      <c r="BF86" s="424" t="s">
        <v>419</v>
      </c>
      <c r="BG86" s="424" t="s">
        <v>419</v>
      </c>
      <c r="BH86" s="424" t="s">
        <v>419</v>
      </c>
      <c r="BI86" s="427" t="s">
        <v>419</v>
      </c>
      <c r="BJ86" s="424" t="s">
        <v>419</v>
      </c>
      <c r="BK86" s="424" t="s">
        <v>419</v>
      </c>
      <c r="BL86" s="424" t="s">
        <v>419</v>
      </c>
      <c r="BM86" s="424" t="s">
        <v>419</v>
      </c>
      <c r="BN86" s="424" t="s">
        <v>419</v>
      </c>
      <c r="BO86" s="426"/>
      <c r="BP86" s="424"/>
      <c r="BQ86" s="424"/>
      <c r="BR86" s="424"/>
      <c r="BS86" s="427"/>
      <c r="BT86" s="424" t="s">
        <v>419</v>
      </c>
      <c r="BU86" s="424" t="s">
        <v>419</v>
      </c>
      <c r="BV86" s="424" t="s">
        <v>419</v>
      </c>
      <c r="BW86" s="424" t="s">
        <v>419</v>
      </c>
      <c r="BX86" s="427" t="s">
        <v>419</v>
      </c>
      <c r="BY86" s="353"/>
    </row>
    <row r="87" spans="1:77" x14ac:dyDescent="0.25">
      <c r="A87" s="254" t="s">
        <v>227</v>
      </c>
      <c r="B87" s="311">
        <v>33.6</v>
      </c>
      <c r="C87" s="312">
        <v>33.6</v>
      </c>
      <c r="D87" s="312">
        <v>35.200000000000003</v>
      </c>
      <c r="E87" s="312">
        <v>35.200000000000003</v>
      </c>
      <c r="F87" s="421">
        <v>35.200000000000003</v>
      </c>
      <c r="G87" s="422">
        <v>23.2</v>
      </c>
      <c r="H87" s="421">
        <v>23.2</v>
      </c>
      <c r="I87" s="421">
        <v>27.2</v>
      </c>
      <c r="J87" s="421">
        <v>27.2</v>
      </c>
      <c r="K87" s="423">
        <v>27.2</v>
      </c>
      <c r="L87" s="421">
        <v>95.2</v>
      </c>
      <c r="M87" s="421">
        <v>108.8</v>
      </c>
      <c r="N87" s="421">
        <v>108.8</v>
      </c>
      <c r="O87" s="421">
        <v>108.8</v>
      </c>
      <c r="P87" s="421">
        <v>109.6</v>
      </c>
      <c r="Q87" s="422">
        <v>36</v>
      </c>
      <c r="R87" s="421">
        <v>36</v>
      </c>
      <c r="S87" s="421">
        <v>36</v>
      </c>
      <c r="T87" s="421">
        <v>36</v>
      </c>
      <c r="U87" s="423">
        <v>36</v>
      </c>
      <c r="V87" s="421">
        <v>40.799999999999997</v>
      </c>
      <c r="W87" s="421">
        <v>40.799999999999997</v>
      </c>
      <c r="X87" s="421">
        <v>41.6</v>
      </c>
      <c r="Y87" s="421">
        <v>41.6</v>
      </c>
      <c r="Z87" s="421">
        <v>41.6</v>
      </c>
      <c r="AA87" s="315" t="s">
        <v>419</v>
      </c>
      <c r="AB87" s="314" t="s">
        <v>419</v>
      </c>
      <c r="AC87" s="314" t="s">
        <v>419</v>
      </c>
      <c r="AD87" s="314" t="s">
        <v>419</v>
      </c>
      <c r="AE87" s="425" t="s">
        <v>419</v>
      </c>
      <c r="AF87" s="424" t="s">
        <v>419</v>
      </c>
      <c r="AG87" s="424" t="s">
        <v>419</v>
      </c>
      <c r="AH87" s="424" t="s">
        <v>419</v>
      </c>
      <c r="AI87" s="424" t="s">
        <v>419</v>
      </c>
      <c r="AJ87" s="424" t="s">
        <v>419</v>
      </c>
      <c r="AK87" s="315" t="s">
        <v>419</v>
      </c>
      <c r="AL87" s="314" t="s">
        <v>419</v>
      </c>
      <c r="AM87" s="314" t="s">
        <v>419</v>
      </c>
      <c r="AN87" s="314" t="s">
        <v>419</v>
      </c>
      <c r="AO87" s="425" t="s">
        <v>419</v>
      </c>
      <c r="AP87" s="421">
        <v>990.4</v>
      </c>
      <c r="AQ87" s="421">
        <v>990.4</v>
      </c>
      <c r="AR87" s="421">
        <v>990.4</v>
      </c>
      <c r="AS87" s="421">
        <v>990.4</v>
      </c>
      <c r="AT87" s="421">
        <v>990.4</v>
      </c>
      <c r="AU87" s="315" t="s">
        <v>419</v>
      </c>
      <c r="AV87" s="314" t="s">
        <v>419</v>
      </c>
      <c r="AW87" s="314" t="s">
        <v>419</v>
      </c>
      <c r="AX87" s="314" t="s">
        <v>419</v>
      </c>
      <c r="AY87" s="425" t="s">
        <v>419</v>
      </c>
      <c r="AZ87" s="424" t="s">
        <v>419</v>
      </c>
      <c r="BA87" s="424" t="s">
        <v>419</v>
      </c>
      <c r="BB87" s="424" t="s">
        <v>419</v>
      </c>
      <c r="BC87" s="424" t="s">
        <v>419</v>
      </c>
      <c r="BD87" s="424" t="s">
        <v>419</v>
      </c>
      <c r="BE87" s="426" t="s">
        <v>419</v>
      </c>
      <c r="BF87" s="424" t="s">
        <v>419</v>
      </c>
      <c r="BG87" s="424" t="s">
        <v>419</v>
      </c>
      <c r="BH87" s="424" t="s">
        <v>419</v>
      </c>
      <c r="BI87" s="427" t="s">
        <v>419</v>
      </c>
      <c r="BJ87" s="424" t="s">
        <v>419</v>
      </c>
      <c r="BK87" s="424" t="s">
        <v>419</v>
      </c>
      <c r="BL87" s="424" t="s">
        <v>419</v>
      </c>
      <c r="BM87" s="424" t="s">
        <v>419</v>
      </c>
      <c r="BN87" s="424" t="s">
        <v>419</v>
      </c>
      <c r="BO87" s="426"/>
      <c r="BP87" s="424"/>
      <c r="BQ87" s="424"/>
      <c r="BR87" s="424"/>
      <c r="BS87" s="427"/>
      <c r="BT87" s="424" t="s">
        <v>419</v>
      </c>
      <c r="BU87" s="424" t="s">
        <v>419</v>
      </c>
      <c r="BV87" s="424" t="s">
        <v>419</v>
      </c>
      <c r="BW87" s="424" t="s">
        <v>419</v>
      </c>
      <c r="BX87" s="427" t="s">
        <v>419</v>
      </c>
      <c r="BY87" s="353"/>
    </row>
    <row r="88" spans="1:77" x14ac:dyDescent="0.25">
      <c r="A88" s="254" t="s">
        <v>228</v>
      </c>
      <c r="B88" s="311">
        <v>32</v>
      </c>
      <c r="C88" s="312">
        <v>32</v>
      </c>
      <c r="D88" s="312">
        <v>38.4</v>
      </c>
      <c r="E88" s="312">
        <v>38.4</v>
      </c>
      <c r="F88" s="421">
        <v>38.4</v>
      </c>
      <c r="G88" s="422">
        <v>16.8</v>
      </c>
      <c r="H88" s="421">
        <v>16.8</v>
      </c>
      <c r="I88" s="421">
        <v>20</v>
      </c>
      <c r="J88" s="421">
        <v>20</v>
      </c>
      <c r="K88" s="423">
        <v>20</v>
      </c>
      <c r="L88" s="421">
        <v>60.8</v>
      </c>
      <c r="M88" s="421">
        <v>71.2</v>
      </c>
      <c r="N88" s="421">
        <v>71.2</v>
      </c>
      <c r="O88" s="421">
        <v>71.2</v>
      </c>
      <c r="P88" s="421">
        <v>80.8</v>
      </c>
      <c r="Q88" s="422">
        <v>28</v>
      </c>
      <c r="R88" s="421">
        <v>28</v>
      </c>
      <c r="S88" s="421">
        <v>28</v>
      </c>
      <c r="T88" s="421">
        <v>28</v>
      </c>
      <c r="U88" s="423">
        <v>28</v>
      </c>
      <c r="V88" s="421">
        <v>44.8</v>
      </c>
      <c r="W88" s="421">
        <v>44.8</v>
      </c>
      <c r="X88" s="421">
        <v>51.2</v>
      </c>
      <c r="Y88" s="421">
        <v>51.2</v>
      </c>
      <c r="Z88" s="421">
        <v>51.2</v>
      </c>
      <c r="AA88" s="422" t="s">
        <v>419</v>
      </c>
      <c r="AB88" s="421" t="s">
        <v>419</v>
      </c>
      <c r="AC88" s="421" t="s">
        <v>419</v>
      </c>
      <c r="AD88" s="421" t="s">
        <v>419</v>
      </c>
      <c r="AE88" s="423" t="s">
        <v>419</v>
      </c>
      <c r="AF88" s="424" t="s">
        <v>419</v>
      </c>
      <c r="AG88" s="424" t="s">
        <v>419</v>
      </c>
      <c r="AH88" s="424" t="s">
        <v>419</v>
      </c>
      <c r="AI88" s="424" t="s">
        <v>419</v>
      </c>
      <c r="AJ88" s="424" t="s">
        <v>419</v>
      </c>
      <c r="AK88" s="315" t="s">
        <v>419</v>
      </c>
      <c r="AL88" s="314" t="s">
        <v>419</v>
      </c>
      <c r="AM88" s="314" t="s">
        <v>419</v>
      </c>
      <c r="AN88" s="314" t="s">
        <v>419</v>
      </c>
      <c r="AO88" s="425" t="s">
        <v>419</v>
      </c>
      <c r="AP88" s="314" t="s">
        <v>419</v>
      </c>
      <c r="AQ88" s="314" t="s">
        <v>419</v>
      </c>
      <c r="AR88" s="314" t="s">
        <v>419</v>
      </c>
      <c r="AS88" s="314" t="s">
        <v>419</v>
      </c>
      <c r="AT88" s="314" t="s">
        <v>419</v>
      </c>
      <c r="AU88" s="315" t="s">
        <v>419</v>
      </c>
      <c r="AV88" s="314" t="s">
        <v>419</v>
      </c>
      <c r="AW88" s="314" t="s">
        <v>419</v>
      </c>
      <c r="AX88" s="314" t="s">
        <v>419</v>
      </c>
      <c r="AY88" s="425" t="s">
        <v>419</v>
      </c>
      <c r="AZ88" s="424" t="s">
        <v>419</v>
      </c>
      <c r="BA88" s="424" t="s">
        <v>419</v>
      </c>
      <c r="BB88" s="424" t="s">
        <v>419</v>
      </c>
      <c r="BC88" s="424" t="s">
        <v>419</v>
      </c>
      <c r="BD88" s="424" t="s">
        <v>419</v>
      </c>
      <c r="BE88" s="426" t="s">
        <v>419</v>
      </c>
      <c r="BF88" s="424" t="s">
        <v>419</v>
      </c>
      <c r="BG88" s="424" t="s">
        <v>419</v>
      </c>
      <c r="BH88" s="424" t="s">
        <v>419</v>
      </c>
      <c r="BI88" s="427" t="s">
        <v>419</v>
      </c>
      <c r="BJ88" s="424" t="s">
        <v>419</v>
      </c>
      <c r="BK88" s="424" t="s">
        <v>419</v>
      </c>
      <c r="BL88" s="424" t="s">
        <v>419</v>
      </c>
      <c r="BM88" s="424" t="s">
        <v>419</v>
      </c>
      <c r="BN88" s="424" t="s">
        <v>419</v>
      </c>
      <c r="BO88" s="426"/>
      <c r="BP88" s="424"/>
      <c r="BQ88" s="424"/>
      <c r="BR88" s="424"/>
      <c r="BS88" s="427"/>
      <c r="BT88" s="424" t="s">
        <v>419</v>
      </c>
      <c r="BU88" s="424" t="s">
        <v>419</v>
      </c>
      <c r="BV88" s="424" t="s">
        <v>419</v>
      </c>
      <c r="BW88" s="424" t="s">
        <v>419</v>
      </c>
      <c r="BX88" s="427" t="s">
        <v>419</v>
      </c>
      <c r="BY88" s="353"/>
    </row>
    <row r="89" spans="1:77" x14ac:dyDescent="0.25">
      <c r="A89" s="254" t="s">
        <v>229</v>
      </c>
      <c r="B89" s="311">
        <v>40</v>
      </c>
      <c r="C89" s="312">
        <v>40</v>
      </c>
      <c r="D89" s="312">
        <v>42.4</v>
      </c>
      <c r="E89" s="312">
        <v>42.4</v>
      </c>
      <c r="F89" s="421">
        <v>42.4</v>
      </c>
      <c r="G89" s="422">
        <v>40</v>
      </c>
      <c r="H89" s="421">
        <v>40</v>
      </c>
      <c r="I89" s="421">
        <v>40.799999999999997</v>
      </c>
      <c r="J89" s="421">
        <v>40.799999999999997</v>
      </c>
      <c r="K89" s="423">
        <v>40.799999999999997</v>
      </c>
      <c r="L89" s="421">
        <v>141.6</v>
      </c>
      <c r="M89" s="421">
        <v>146.4</v>
      </c>
      <c r="N89" s="421">
        <v>146.4</v>
      </c>
      <c r="O89" s="421">
        <v>146.4</v>
      </c>
      <c r="P89" s="421">
        <v>147.19999999999999</v>
      </c>
      <c r="Q89" s="315" t="s">
        <v>419</v>
      </c>
      <c r="R89" s="314" t="s">
        <v>419</v>
      </c>
      <c r="S89" s="314" t="s">
        <v>419</v>
      </c>
      <c r="T89" s="314" t="s">
        <v>419</v>
      </c>
      <c r="U89" s="425" t="s">
        <v>419</v>
      </c>
      <c r="V89" s="421">
        <v>71.2</v>
      </c>
      <c r="W89" s="421">
        <v>71.2</v>
      </c>
      <c r="X89" s="421">
        <v>74.400000000000006</v>
      </c>
      <c r="Y89" s="421">
        <v>75.2</v>
      </c>
      <c r="Z89" s="421">
        <v>75.2</v>
      </c>
      <c r="AA89" s="422" t="s">
        <v>419</v>
      </c>
      <c r="AB89" s="421" t="s">
        <v>419</v>
      </c>
      <c r="AC89" s="421" t="s">
        <v>419</v>
      </c>
      <c r="AD89" s="421" t="s">
        <v>419</v>
      </c>
      <c r="AE89" s="423" t="s">
        <v>419</v>
      </c>
      <c r="AF89" s="424" t="s">
        <v>419</v>
      </c>
      <c r="AG89" s="424" t="s">
        <v>419</v>
      </c>
      <c r="AH89" s="424" t="s">
        <v>419</v>
      </c>
      <c r="AI89" s="424" t="s">
        <v>419</v>
      </c>
      <c r="AJ89" s="424" t="s">
        <v>419</v>
      </c>
      <c r="AK89" s="315" t="s">
        <v>419</v>
      </c>
      <c r="AL89" s="314" t="s">
        <v>419</v>
      </c>
      <c r="AM89" s="314" t="s">
        <v>419</v>
      </c>
      <c r="AN89" s="314" t="s">
        <v>419</v>
      </c>
      <c r="AO89" s="425" t="s">
        <v>419</v>
      </c>
      <c r="AP89" s="314" t="s">
        <v>419</v>
      </c>
      <c r="AQ89" s="314" t="s">
        <v>419</v>
      </c>
      <c r="AR89" s="314" t="s">
        <v>419</v>
      </c>
      <c r="AS89" s="314" t="s">
        <v>419</v>
      </c>
      <c r="AT89" s="314" t="s">
        <v>419</v>
      </c>
      <c r="AU89" s="422" t="s">
        <v>419</v>
      </c>
      <c r="AV89" s="421" t="s">
        <v>419</v>
      </c>
      <c r="AW89" s="421" t="s">
        <v>419</v>
      </c>
      <c r="AX89" s="421" t="s">
        <v>419</v>
      </c>
      <c r="AY89" s="423" t="s">
        <v>419</v>
      </c>
      <c r="AZ89" s="424" t="s">
        <v>419</v>
      </c>
      <c r="BA89" s="424" t="s">
        <v>419</v>
      </c>
      <c r="BB89" s="424" t="s">
        <v>419</v>
      </c>
      <c r="BC89" s="424" t="s">
        <v>419</v>
      </c>
      <c r="BD89" s="424" t="s">
        <v>419</v>
      </c>
      <c r="BE89" s="426" t="s">
        <v>419</v>
      </c>
      <c r="BF89" s="424" t="s">
        <v>419</v>
      </c>
      <c r="BG89" s="424" t="s">
        <v>419</v>
      </c>
      <c r="BH89" s="424" t="s">
        <v>419</v>
      </c>
      <c r="BI89" s="427" t="s">
        <v>419</v>
      </c>
      <c r="BJ89" s="424" t="s">
        <v>419</v>
      </c>
      <c r="BK89" s="424" t="s">
        <v>419</v>
      </c>
      <c r="BL89" s="424" t="s">
        <v>419</v>
      </c>
      <c r="BM89" s="424" t="s">
        <v>419</v>
      </c>
      <c r="BN89" s="424" t="s">
        <v>419</v>
      </c>
      <c r="BO89" s="426"/>
      <c r="BP89" s="424"/>
      <c r="BQ89" s="424"/>
      <c r="BR89" s="424"/>
      <c r="BS89" s="427"/>
      <c r="BT89" s="424" t="s">
        <v>419</v>
      </c>
      <c r="BU89" s="424" t="s">
        <v>419</v>
      </c>
      <c r="BV89" s="424" t="s">
        <v>419</v>
      </c>
      <c r="BW89" s="424" t="s">
        <v>419</v>
      </c>
      <c r="BX89" s="427" t="s">
        <v>419</v>
      </c>
      <c r="BY89" s="353"/>
    </row>
    <row r="90" spans="1:77" x14ac:dyDescent="0.25">
      <c r="A90" s="254" t="s">
        <v>230</v>
      </c>
      <c r="B90" s="311">
        <v>34.4</v>
      </c>
      <c r="C90" s="312">
        <v>34.4</v>
      </c>
      <c r="D90" s="312">
        <v>35.200000000000003</v>
      </c>
      <c r="E90" s="312">
        <v>35.200000000000003</v>
      </c>
      <c r="F90" s="421">
        <v>35.200000000000003</v>
      </c>
      <c r="G90" s="422">
        <v>24.8</v>
      </c>
      <c r="H90" s="421">
        <v>24.8</v>
      </c>
      <c r="I90" s="421">
        <v>28.8</v>
      </c>
      <c r="J90" s="421">
        <v>28.8</v>
      </c>
      <c r="K90" s="423">
        <v>28.8</v>
      </c>
      <c r="L90" s="421">
        <v>84</v>
      </c>
      <c r="M90" s="421">
        <v>112</v>
      </c>
      <c r="N90" s="421">
        <v>112</v>
      </c>
      <c r="O90" s="421">
        <v>112</v>
      </c>
      <c r="P90" s="421">
        <v>111.2</v>
      </c>
      <c r="Q90" s="422">
        <v>32.799999999999997</v>
      </c>
      <c r="R90" s="421">
        <v>32.799999999999997</v>
      </c>
      <c r="S90" s="421">
        <v>32.799999999999997</v>
      </c>
      <c r="T90" s="421">
        <v>32.799999999999997</v>
      </c>
      <c r="U90" s="423">
        <v>32.799999999999997</v>
      </c>
      <c r="V90" s="421">
        <v>40.799999999999997</v>
      </c>
      <c r="W90" s="421">
        <v>40.799999999999997</v>
      </c>
      <c r="X90" s="421">
        <v>40.799999999999997</v>
      </c>
      <c r="Y90" s="421">
        <v>40.799999999999997</v>
      </c>
      <c r="Z90" s="421">
        <v>40.799999999999997</v>
      </c>
      <c r="AA90" s="315" t="s">
        <v>419</v>
      </c>
      <c r="AB90" s="314" t="s">
        <v>419</v>
      </c>
      <c r="AC90" s="314" t="s">
        <v>419</v>
      </c>
      <c r="AD90" s="314" t="s">
        <v>419</v>
      </c>
      <c r="AE90" s="425" t="s">
        <v>419</v>
      </c>
      <c r="AF90" s="424" t="s">
        <v>419</v>
      </c>
      <c r="AG90" s="424" t="s">
        <v>419</v>
      </c>
      <c r="AH90" s="424" t="s">
        <v>419</v>
      </c>
      <c r="AI90" s="424" t="s">
        <v>419</v>
      </c>
      <c r="AJ90" s="424" t="s">
        <v>419</v>
      </c>
      <c r="AK90" s="315" t="s">
        <v>419</v>
      </c>
      <c r="AL90" s="314" t="s">
        <v>419</v>
      </c>
      <c r="AM90" s="314" t="s">
        <v>419</v>
      </c>
      <c r="AN90" s="314" t="s">
        <v>419</v>
      </c>
      <c r="AO90" s="425" t="s">
        <v>419</v>
      </c>
      <c r="AP90" s="421" t="s">
        <v>419</v>
      </c>
      <c r="AQ90" s="421" t="s">
        <v>419</v>
      </c>
      <c r="AR90" s="421" t="s">
        <v>419</v>
      </c>
      <c r="AS90" s="421" t="s">
        <v>419</v>
      </c>
      <c r="AT90" s="421" t="s">
        <v>419</v>
      </c>
      <c r="AU90" s="315" t="s">
        <v>419</v>
      </c>
      <c r="AV90" s="314" t="s">
        <v>419</v>
      </c>
      <c r="AW90" s="314" t="s">
        <v>419</v>
      </c>
      <c r="AX90" s="314" t="s">
        <v>419</v>
      </c>
      <c r="AY90" s="425" t="s">
        <v>419</v>
      </c>
      <c r="AZ90" s="424" t="s">
        <v>419</v>
      </c>
      <c r="BA90" s="424" t="s">
        <v>419</v>
      </c>
      <c r="BB90" s="424" t="s">
        <v>419</v>
      </c>
      <c r="BC90" s="424" t="s">
        <v>419</v>
      </c>
      <c r="BD90" s="424" t="s">
        <v>419</v>
      </c>
      <c r="BE90" s="426" t="s">
        <v>419</v>
      </c>
      <c r="BF90" s="424" t="s">
        <v>419</v>
      </c>
      <c r="BG90" s="424" t="s">
        <v>419</v>
      </c>
      <c r="BH90" s="424" t="s">
        <v>419</v>
      </c>
      <c r="BI90" s="427" t="s">
        <v>419</v>
      </c>
      <c r="BJ90" s="424" t="s">
        <v>419</v>
      </c>
      <c r="BK90" s="424" t="s">
        <v>419</v>
      </c>
      <c r="BL90" s="424" t="s">
        <v>419</v>
      </c>
      <c r="BM90" s="424" t="s">
        <v>419</v>
      </c>
      <c r="BN90" s="424" t="s">
        <v>419</v>
      </c>
      <c r="BO90" s="426"/>
      <c r="BP90" s="424"/>
      <c r="BQ90" s="424"/>
      <c r="BR90" s="424"/>
      <c r="BS90" s="427"/>
      <c r="BT90" s="424" t="s">
        <v>419</v>
      </c>
      <c r="BU90" s="424" t="s">
        <v>419</v>
      </c>
      <c r="BV90" s="424" t="s">
        <v>419</v>
      </c>
      <c r="BW90" s="424" t="s">
        <v>419</v>
      </c>
      <c r="BX90" s="427" t="s">
        <v>419</v>
      </c>
      <c r="BY90" s="353"/>
    </row>
    <row r="91" spans="1:77" x14ac:dyDescent="0.25">
      <c r="A91" s="254" t="s">
        <v>231</v>
      </c>
      <c r="B91" s="311">
        <v>40</v>
      </c>
      <c r="C91" s="312">
        <v>40</v>
      </c>
      <c r="D91" s="312">
        <v>32</v>
      </c>
      <c r="E91" s="312">
        <v>40.799999999999997</v>
      </c>
      <c r="F91" s="421">
        <v>40</v>
      </c>
      <c r="G91" s="422">
        <v>36.799999999999997</v>
      </c>
      <c r="H91" s="421">
        <v>36.799999999999997</v>
      </c>
      <c r="I91" s="421">
        <v>38.4</v>
      </c>
      <c r="J91" s="421">
        <v>38.4</v>
      </c>
      <c r="K91" s="423">
        <v>38.4</v>
      </c>
      <c r="L91" s="421">
        <v>135.19999999999999</v>
      </c>
      <c r="M91" s="421">
        <v>144.80000000000001</v>
      </c>
      <c r="N91" s="421">
        <v>144.80000000000001</v>
      </c>
      <c r="O91" s="421">
        <v>144.80000000000001</v>
      </c>
      <c r="P91" s="421">
        <v>146.4</v>
      </c>
      <c r="Q91" s="422">
        <v>35.200000000000003</v>
      </c>
      <c r="R91" s="421">
        <v>38.4</v>
      </c>
      <c r="S91" s="421">
        <v>35.200000000000003</v>
      </c>
      <c r="T91" s="421">
        <v>31.2</v>
      </c>
      <c r="U91" s="423">
        <v>31.2</v>
      </c>
      <c r="V91" s="421">
        <v>54.4</v>
      </c>
      <c r="W91" s="421">
        <v>54.4</v>
      </c>
      <c r="X91" s="421">
        <v>56.8</v>
      </c>
      <c r="Y91" s="421">
        <v>56.8</v>
      </c>
      <c r="Z91" s="421">
        <v>56</v>
      </c>
      <c r="AA91" s="422" t="s">
        <v>419</v>
      </c>
      <c r="AB91" s="421" t="s">
        <v>419</v>
      </c>
      <c r="AC91" s="421" t="s">
        <v>419</v>
      </c>
      <c r="AD91" s="421" t="s">
        <v>419</v>
      </c>
      <c r="AE91" s="423" t="s">
        <v>419</v>
      </c>
      <c r="AF91" s="421">
        <v>33.6</v>
      </c>
      <c r="AG91" s="421">
        <v>33.6</v>
      </c>
      <c r="AH91" s="421">
        <v>33.6</v>
      </c>
      <c r="AI91" s="421">
        <v>33.6</v>
      </c>
      <c r="AJ91" s="421">
        <v>33.6</v>
      </c>
      <c r="AK91" s="315" t="s">
        <v>419</v>
      </c>
      <c r="AL91" s="314" t="s">
        <v>419</v>
      </c>
      <c r="AM91" s="314" t="s">
        <v>419</v>
      </c>
      <c r="AN91" s="314" t="s">
        <v>419</v>
      </c>
      <c r="AO91" s="425" t="s">
        <v>419</v>
      </c>
      <c r="AP91" s="314" t="s">
        <v>419</v>
      </c>
      <c r="AQ91" s="314" t="s">
        <v>419</v>
      </c>
      <c r="AR91" s="314" t="s">
        <v>419</v>
      </c>
      <c r="AS91" s="314" t="s">
        <v>419</v>
      </c>
      <c r="AT91" s="314" t="s">
        <v>419</v>
      </c>
      <c r="AU91" s="315" t="s">
        <v>419</v>
      </c>
      <c r="AV91" s="314" t="s">
        <v>419</v>
      </c>
      <c r="AW91" s="314" t="s">
        <v>419</v>
      </c>
      <c r="AX91" s="314" t="s">
        <v>419</v>
      </c>
      <c r="AY91" s="425" t="s">
        <v>419</v>
      </c>
      <c r="AZ91" s="424" t="s">
        <v>419</v>
      </c>
      <c r="BA91" s="424" t="s">
        <v>419</v>
      </c>
      <c r="BB91" s="424" t="s">
        <v>419</v>
      </c>
      <c r="BC91" s="424" t="s">
        <v>419</v>
      </c>
      <c r="BD91" s="424" t="s">
        <v>419</v>
      </c>
      <c r="BE91" s="426" t="s">
        <v>419</v>
      </c>
      <c r="BF91" s="424" t="s">
        <v>419</v>
      </c>
      <c r="BG91" s="424" t="s">
        <v>419</v>
      </c>
      <c r="BH91" s="424" t="s">
        <v>419</v>
      </c>
      <c r="BI91" s="427" t="s">
        <v>419</v>
      </c>
      <c r="BJ91" s="424" t="s">
        <v>419</v>
      </c>
      <c r="BK91" s="424" t="s">
        <v>419</v>
      </c>
      <c r="BL91" s="424" t="s">
        <v>419</v>
      </c>
      <c r="BM91" s="424" t="s">
        <v>419</v>
      </c>
      <c r="BN91" s="424" t="s">
        <v>419</v>
      </c>
      <c r="BO91" s="426"/>
      <c r="BP91" s="424"/>
      <c r="BQ91" s="424"/>
      <c r="BR91" s="424"/>
      <c r="BS91" s="427"/>
      <c r="BT91" s="424" t="s">
        <v>419</v>
      </c>
      <c r="BU91" s="424" t="s">
        <v>419</v>
      </c>
      <c r="BV91" s="424" t="s">
        <v>419</v>
      </c>
      <c r="BW91" s="424" t="s">
        <v>419</v>
      </c>
      <c r="BX91" s="427" t="s">
        <v>419</v>
      </c>
      <c r="BY91" s="353"/>
    </row>
    <row r="92" spans="1:77" x14ac:dyDescent="0.25">
      <c r="A92" s="254" t="s">
        <v>232</v>
      </c>
      <c r="B92" s="311">
        <v>41.6</v>
      </c>
      <c r="C92" s="312">
        <v>41.6</v>
      </c>
      <c r="D92" s="312">
        <v>49.6</v>
      </c>
      <c r="E92" s="312">
        <v>49.6</v>
      </c>
      <c r="F92" s="421">
        <v>49.6</v>
      </c>
      <c r="G92" s="422">
        <v>25.6</v>
      </c>
      <c r="H92" s="421">
        <v>25.6</v>
      </c>
      <c r="I92" s="421">
        <v>25.6</v>
      </c>
      <c r="J92" s="421">
        <v>25.6</v>
      </c>
      <c r="K92" s="423">
        <v>25.6</v>
      </c>
      <c r="L92" s="421">
        <v>73.599999999999994</v>
      </c>
      <c r="M92" s="421">
        <v>91.2</v>
      </c>
      <c r="N92" s="421">
        <v>91.2</v>
      </c>
      <c r="O92" s="421">
        <v>91.2</v>
      </c>
      <c r="P92" s="421">
        <v>96.8</v>
      </c>
      <c r="Q92" s="422">
        <v>50.4</v>
      </c>
      <c r="R92" s="421">
        <v>56.8</v>
      </c>
      <c r="S92" s="421">
        <v>56.8</v>
      </c>
      <c r="T92" s="421">
        <v>56.8</v>
      </c>
      <c r="U92" s="423">
        <v>58.4</v>
      </c>
      <c r="V92" s="421">
        <v>39.200000000000003</v>
      </c>
      <c r="W92" s="421">
        <v>39.200000000000003</v>
      </c>
      <c r="X92" s="421">
        <v>42.4</v>
      </c>
      <c r="Y92" s="421">
        <v>42.4</v>
      </c>
      <c r="Z92" s="421">
        <v>42.4</v>
      </c>
      <c r="AA92" s="422">
        <v>11.2</v>
      </c>
      <c r="AB92" s="421">
        <v>11.2</v>
      </c>
      <c r="AC92" s="421">
        <v>13.6</v>
      </c>
      <c r="AD92" s="421">
        <v>13.6</v>
      </c>
      <c r="AE92" s="423">
        <v>13.6</v>
      </c>
      <c r="AF92" s="424" t="s">
        <v>419</v>
      </c>
      <c r="AG92" s="424" t="s">
        <v>419</v>
      </c>
      <c r="AH92" s="424" t="s">
        <v>419</v>
      </c>
      <c r="AI92" s="424" t="s">
        <v>419</v>
      </c>
      <c r="AJ92" s="424" t="s">
        <v>419</v>
      </c>
      <c r="AK92" s="422">
        <v>1380</v>
      </c>
      <c r="AL92" s="421">
        <v>1380</v>
      </c>
      <c r="AM92" s="421">
        <v>1380</v>
      </c>
      <c r="AN92" s="421">
        <v>1540</v>
      </c>
      <c r="AO92" s="423">
        <v>1540</v>
      </c>
      <c r="AP92" s="421">
        <v>1285.5999999999999</v>
      </c>
      <c r="AQ92" s="421">
        <v>1285.5999999999999</v>
      </c>
      <c r="AR92" s="421">
        <v>1285.5999999999999</v>
      </c>
      <c r="AS92" s="421">
        <v>1432</v>
      </c>
      <c r="AT92" s="421">
        <v>1419.2</v>
      </c>
      <c r="AU92" s="422">
        <v>1520</v>
      </c>
      <c r="AV92" s="421">
        <v>1520</v>
      </c>
      <c r="AW92" s="421">
        <v>1520</v>
      </c>
      <c r="AX92" s="421">
        <v>1520</v>
      </c>
      <c r="AY92" s="423">
        <v>1520</v>
      </c>
      <c r="AZ92" s="424" t="s">
        <v>419</v>
      </c>
      <c r="BA92" s="424" t="s">
        <v>419</v>
      </c>
      <c r="BB92" s="424" t="s">
        <v>419</v>
      </c>
      <c r="BC92" s="424" t="s">
        <v>419</v>
      </c>
      <c r="BD92" s="424" t="s">
        <v>419</v>
      </c>
      <c r="BE92" s="426" t="s">
        <v>419</v>
      </c>
      <c r="BF92" s="424" t="s">
        <v>419</v>
      </c>
      <c r="BG92" s="424" t="s">
        <v>419</v>
      </c>
      <c r="BH92" s="424" t="s">
        <v>419</v>
      </c>
      <c r="BI92" s="427" t="s">
        <v>419</v>
      </c>
      <c r="BJ92" s="424" t="s">
        <v>419</v>
      </c>
      <c r="BK92" s="424" t="s">
        <v>419</v>
      </c>
      <c r="BL92" s="424" t="s">
        <v>419</v>
      </c>
      <c r="BM92" s="424" t="s">
        <v>419</v>
      </c>
      <c r="BN92" s="424" t="s">
        <v>419</v>
      </c>
      <c r="BO92" s="426"/>
      <c r="BP92" s="424"/>
      <c r="BQ92" s="424"/>
      <c r="BR92" s="424"/>
      <c r="BS92" s="427"/>
      <c r="BT92" s="424" t="s">
        <v>419</v>
      </c>
      <c r="BU92" s="424" t="s">
        <v>419</v>
      </c>
      <c r="BV92" s="424" t="s">
        <v>419</v>
      </c>
      <c r="BW92" s="424" t="s">
        <v>419</v>
      </c>
      <c r="BX92" s="427" t="s">
        <v>419</v>
      </c>
      <c r="BY92" s="353"/>
    </row>
    <row r="93" spans="1:77" x14ac:dyDescent="0.25">
      <c r="A93" s="254" t="s">
        <v>233</v>
      </c>
      <c r="B93" s="311">
        <v>32</v>
      </c>
      <c r="C93" s="312">
        <v>32</v>
      </c>
      <c r="D93" s="312">
        <v>38.4</v>
      </c>
      <c r="E93" s="312">
        <v>38.4</v>
      </c>
      <c r="F93" s="421">
        <v>38.4</v>
      </c>
      <c r="G93" s="422">
        <v>20.8</v>
      </c>
      <c r="H93" s="421">
        <v>20.8</v>
      </c>
      <c r="I93" s="421">
        <v>24.8</v>
      </c>
      <c r="J93" s="421">
        <v>24.8</v>
      </c>
      <c r="K93" s="423">
        <v>24.8</v>
      </c>
      <c r="L93" s="421">
        <v>49.6</v>
      </c>
      <c r="M93" s="421">
        <v>57.6</v>
      </c>
      <c r="N93" s="421">
        <v>56.8</v>
      </c>
      <c r="O93" s="421">
        <v>57.6</v>
      </c>
      <c r="P93" s="421">
        <v>68</v>
      </c>
      <c r="Q93" s="422">
        <v>34.4</v>
      </c>
      <c r="R93" s="421">
        <v>34.4</v>
      </c>
      <c r="S93" s="421">
        <v>34.4</v>
      </c>
      <c r="T93" s="421">
        <v>34.4</v>
      </c>
      <c r="U93" s="423">
        <v>34.4</v>
      </c>
      <c r="V93" s="421">
        <v>44.8</v>
      </c>
      <c r="W93" s="421">
        <v>44</v>
      </c>
      <c r="X93" s="421">
        <v>53.6</v>
      </c>
      <c r="Y93" s="421">
        <v>53.6</v>
      </c>
      <c r="Z93" s="421">
        <v>53.6</v>
      </c>
      <c r="AA93" s="422">
        <v>10.4</v>
      </c>
      <c r="AB93" s="421">
        <v>10.4</v>
      </c>
      <c r="AC93" s="421">
        <v>10.4</v>
      </c>
      <c r="AD93" s="421">
        <v>10.4</v>
      </c>
      <c r="AE93" s="423">
        <v>10.4</v>
      </c>
      <c r="AF93" s="424" t="s">
        <v>419</v>
      </c>
      <c r="AG93" s="424" t="s">
        <v>419</v>
      </c>
      <c r="AH93" s="424" t="s">
        <v>419</v>
      </c>
      <c r="AI93" s="424" t="s">
        <v>419</v>
      </c>
      <c r="AJ93" s="424" t="s">
        <v>419</v>
      </c>
      <c r="AK93" s="315">
        <v>1199.2</v>
      </c>
      <c r="AL93" s="314">
        <v>1199.2</v>
      </c>
      <c r="AM93" s="314">
        <v>1199.2</v>
      </c>
      <c r="AN93" s="314">
        <v>1235.2</v>
      </c>
      <c r="AO93" s="425">
        <v>1235.2</v>
      </c>
      <c r="AP93" s="421">
        <v>911.2</v>
      </c>
      <c r="AQ93" s="421">
        <v>911.2</v>
      </c>
      <c r="AR93" s="421">
        <v>911.2</v>
      </c>
      <c r="AS93" s="421">
        <v>1093.5999999999999</v>
      </c>
      <c r="AT93" s="421">
        <v>1093.5999999999999</v>
      </c>
      <c r="AU93" s="315" t="s">
        <v>419</v>
      </c>
      <c r="AV93" s="314" t="s">
        <v>419</v>
      </c>
      <c r="AW93" s="314" t="s">
        <v>419</v>
      </c>
      <c r="AX93" s="314" t="s">
        <v>419</v>
      </c>
      <c r="AY93" s="425" t="s">
        <v>419</v>
      </c>
      <c r="AZ93" s="424" t="s">
        <v>419</v>
      </c>
      <c r="BA93" s="424" t="s">
        <v>419</v>
      </c>
      <c r="BB93" s="424" t="s">
        <v>419</v>
      </c>
      <c r="BC93" s="424" t="s">
        <v>419</v>
      </c>
      <c r="BD93" s="424" t="s">
        <v>419</v>
      </c>
      <c r="BE93" s="426" t="s">
        <v>419</v>
      </c>
      <c r="BF93" s="424" t="s">
        <v>419</v>
      </c>
      <c r="BG93" s="424" t="s">
        <v>419</v>
      </c>
      <c r="BH93" s="424" t="s">
        <v>419</v>
      </c>
      <c r="BI93" s="427" t="s">
        <v>419</v>
      </c>
      <c r="BJ93" s="424" t="s">
        <v>419</v>
      </c>
      <c r="BK93" s="424" t="s">
        <v>419</v>
      </c>
      <c r="BL93" s="424" t="s">
        <v>419</v>
      </c>
      <c r="BM93" s="424" t="s">
        <v>419</v>
      </c>
      <c r="BN93" s="424" t="s">
        <v>419</v>
      </c>
      <c r="BO93" s="426"/>
      <c r="BP93" s="424"/>
      <c r="BQ93" s="424"/>
      <c r="BR93" s="424"/>
      <c r="BS93" s="427"/>
      <c r="BT93" s="424" t="s">
        <v>419</v>
      </c>
      <c r="BU93" s="424" t="s">
        <v>419</v>
      </c>
      <c r="BV93" s="424" t="s">
        <v>419</v>
      </c>
      <c r="BW93" s="424" t="s">
        <v>419</v>
      </c>
      <c r="BX93" s="427" t="s">
        <v>419</v>
      </c>
      <c r="BY93" s="353"/>
    </row>
    <row r="94" spans="1:77" x14ac:dyDescent="0.25">
      <c r="A94" s="254" t="s">
        <v>234</v>
      </c>
      <c r="B94" s="311">
        <v>39.200000000000003</v>
      </c>
      <c r="C94" s="312">
        <v>39.200000000000003</v>
      </c>
      <c r="D94" s="312">
        <v>37.6</v>
      </c>
      <c r="E94" s="312">
        <v>36.799999999999997</v>
      </c>
      <c r="F94" s="421">
        <v>39.200000000000003</v>
      </c>
      <c r="G94" s="422">
        <v>35.200000000000003</v>
      </c>
      <c r="H94" s="421">
        <v>35.200000000000003</v>
      </c>
      <c r="I94" s="421">
        <v>40</v>
      </c>
      <c r="J94" s="421">
        <v>40</v>
      </c>
      <c r="K94" s="423">
        <v>40</v>
      </c>
      <c r="L94" s="421">
        <v>128</v>
      </c>
      <c r="M94" s="421">
        <v>140.80000000000001</v>
      </c>
      <c r="N94" s="421">
        <v>140.80000000000001</v>
      </c>
      <c r="O94" s="421">
        <v>140.80000000000001</v>
      </c>
      <c r="P94" s="421">
        <v>145.6</v>
      </c>
      <c r="Q94" s="422">
        <v>32.799999999999997</v>
      </c>
      <c r="R94" s="421">
        <v>37.6</v>
      </c>
      <c r="S94" s="421">
        <v>37.6</v>
      </c>
      <c r="T94" s="421">
        <v>37.6</v>
      </c>
      <c r="U94" s="423">
        <v>37.6</v>
      </c>
      <c r="V94" s="421">
        <v>45.6</v>
      </c>
      <c r="W94" s="421">
        <v>47.2</v>
      </c>
      <c r="X94" s="421">
        <v>49.6</v>
      </c>
      <c r="Y94" s="421">
        <v>48.8</v>
      </c>
      <c r="Z94" s="421">
        <v>48.8</v>
      </c>
      <c r="AA94" s="315">
        <v>10.4</v>
      </c>
      <c r="AB94" s="314">
        <v>10.4</v>
      </c>
      <c r="AC94" s="314">
        <v>8</v>
      </c>
      <c r="AD94" s="314">
        <v>8</v>
      </c>
      <c r="AE94" s="425">
        <v>8</v>
      </c>
      <c r="AF94" s="421">
        <v>33.6</v>
      </c>
      <c r="AG94" s="421">
        <v>33.6</v>
      </c>
      <c r="AH94" s="421">
        <v>33.6</v>
      </c>
      <c r="AI94" s="421">
        <v>33.6</v>
      </c>
      <c r="AJ94" s="421">
        <v>33.6</v>
      </c>
      <c r="AK94" s="422">
        <v>932.8</v>
      </c>
      <c r="AL94" s="421">
        <v>932.8</v>
      </c>
      <c r="AM94" s="421">
        <v>932.8</v>
      </c>
      <c r="AN94" s="421">
        <v>932.8</v>
      </c>
      <c r="AO94" s="423">
        <v>932.8</v>
      </c>
      <c r="AP94" s="421">
        <v>1391.2</v>
      </c>
      <c r="AQ94" s="421">
        <v>775.2</v>
      </c>
      <c r="AR94" s="421">
        <v>775.2</v>
      </c>
      <c r="AS94" s="421">
        <v>775.2</v>
      </c>
      <c r="AT94" s="421">
        <v>775.2</v>
      </c>
      <c r="AU94" s="422">
        <v>1201.5999999999999</v>
      </c>
      <c r="AV94" s="421">
        <v>1520</v>
      </c>
      <c r="AW94" s="421">
        <v>1520</v>
      </c>
      <c r="AX94" s="421">
        <v>1520</v>
      </c>
      <c r="AY94" s="423">
        <v>1520</v>
      </c>
      <c r="AZ94" s="424" t="s">
        <v>419</v>
      </c>
      <c r="BA94" s="424" t="s">
        <v>419</v>
      </c>
      <c r="BB94" s="424" t="s">
        <v>419</v>
      </c>
      <c r="BC94" s="424" t="s">
        <v>419</v>
      </c>
      <c r="BD94" s="424" t="s">
        <v>419</v>
      </c>
      <c r="BE94" s="426" t="s">
        <v>419</v>
      </c>
      <c r="BF94" s="424" t="s">
        <v>419</v>
      </c>
      <c r="BG94" s="424" t="s">
        <v>419</v>
      </c>
      <c r="BH94" s="424" t="s">
        <v>419</v>
      </c>
      <c r="BI94" s="427" t="s">
        <v>419</v>
      </c>
      <c r="BJ94" s="424" t="s">
        <v>419</v>
      </c>
      <c r="BK94" s="424" t="s">
        <v>419</v>
      </c>
      <c r="BL94" s="424" t="s">
        <v>419</v>
      </c>
      <c r="BM94" s="424" t="s">
        <v>419</v>
      </c>
      <c r="BN94" s="424" t="s">
        <v>419</v>
      </c>
      <c r="BO94" s="426"/>
      <c r="BP94" s="424"/>
      <c r="BQ94" s="424"/>
      <c r="BR94" s="424"/>
      <c r="BS94" s="427"/>
      <c r="BT94" s="424" t="s">
        <v>419</v>
      </c>
      <c r="BU94" s="424" t="s">
        <v>419</v>
      </c>
      <c r="BV94" s="424" t="s">
        <v>419</v>
      </c>
      <c r="BW94" s="424" t="s">
        <v>419</v>
      </c>
      <c r="BX94" s="427" t="s">
        <v>419</v>
      </c>
      <c r="BY94" s="353"/>
    </row>
    <row r="95" spans="1:77" x14ac:dyDescent="0.25">
      <c r="A95" s="254" t="s">
        <v>235</v>
      </c>
      <c r="B95" s="311">
        <v>35.200000000000003</v>
      </c>
      <c r="C95" s="312">
        <v>35.200000000000003</v>
      </c>
      <c r="D95" s="312">
        <v>42.4</v>
      </c>
      <c r="E95" s="312">
        <v>42.4</v>
      </c>
      <c r="F95" s="421">
        <v>42.4</v>
      </c>
      <c r="G95" s="422">
        <v>21.6</v>
      </c>
      <c r="H95" s="421">
        <v>21.6</v>
      </c>
      <c r="I95" s="421">
        <v>24.8</v>
      </c>
      <c r="J95" s="421">
        <v>24.8</v>
      </c>
      <c r="K95" s="423">
        <v>24.8</v>
      </c>
      <c r="L95" s="421">
        <v>58.4</v>
      </c>
      <c r="M95" s="421">
        <v>83.2</v>
      </c>
      <c r="N95" s="421">
        <v>83.2</v>
      </c>
      <c r="O95" s="421">
        <v>83.2</v>
      </c>
      <c r="P95" s="421">
        <v>99.2</v>
      </c>
      <c r="Q95" s="422">
        <v>40</v>
      </c>
      <c r="R95" s="421">
        <v>48</v>
      </c>
      <c r="S95" s="421">
        <v>48</v>
      </c>
      <c r="T95" s="421">
        <v>48</v>
      </c>
      <c r="U95" s="423">
        <v>57.6</v>
      </c>
      <c r="V95" s="421">
        <v>42.4</v>
      </c>
      <c r="W95" s="421">
        <v>42.4</v>
      </c>
      <c r="X95" s="421">
        <v>51.2</v>
      </c>
      <c r="Y95" s="421">
        <v>51.2</v>
      </c>
      <c r="Z95" s="421">
        <v>51.2</v>
      </c>
      <c r="AA95" s="422">
        <v>11.2</v>
      </c>
      <c r="AB95" s="421">
        <v>11.2</v>
      </c>
      <c r="AC95" s="421">
        <v>13.6</v>
      </c>
      <c r="AD95" s="421">
        <v>13.6</v>
      </c>
      <c r="AE95" s="423">
        <v>13.6</v>
      </c>
      <c r="AF95" s="424" t="s">
        <v>419</v>
      </c>
      <c r="AG95" s="424" t="s">
        <v>419</v>
      </c>
      <c r="AH95" s="424" t="s">
        <v>419</v>
      </c>
      <c r="AI95" s="424" t="s">
        <v>419</v>
      </c>
      <c r="AJ95" s="424" t="s">
        <v>419</v>
      </c>
      <c r="AK95" s="422">
        <v>1334.4</v>
      </c>
      <c r="AL95" s="421">
        <v>1334.4</v>
      </c>
      <c r="AM95" s="421">
        <v>1334.4</v>
      </c>
      <c r="AN95" s="421">
        <v>1355.2</v>
      </c>
      <c r="AO95" s="423">
        <v>1355.2</v>
      </c>
      <c r="AP95" s="421">
        <v>1173.5999999999999</v>
      </c>
      <c r="AQ95" s="421">
        <v>1180</v>
      </c>
      <c r="AR95" s="421">
        <v>1167.2</v>
      </c>
      <c r="AS95" s="421">
        <v>1423.2</v>
      </c>
      <c r="AT95" s="421">
        <v>1424</v>
      </c>
      <c r="AU95" s="315" t="s">
        <v>419</v>
      </c>
      <c r="AV95" s="314" t="s">
        <v>419</v>
      </c>
      <c r="AW95" s="314" t="s">
        <v>419</v>
      </c>
      <c r="AX95" s="314" t="s">
        <v>419</v>
      </c>
      <c r="AY95" s="425" t="s">
        <v>419</v>
      </c>
      <c r="AZ95" s="424" t="s">
        <v>419</v>
      </c>
      <c r="BA95" s="424" t="s">
        <v>419</v>
      </c>
      <c r="BB95" s="424" t="s">
        <v>419</v>
      </c>
      <c r="BC95" s="424" t="s">
        <v>419</v>
      </c>
      <c r="BD95" s="424" t="s">
        <v>419</v>
      </c>
      <c r="BE95" s="426" t="s">
        <v>419</v>
      </c>
      <c r="BF95" s="424" t="s">
        <v>419</v>
      </c>
      <c r="BG95" s="424" t="s">
        <v>419</v>
      </c>
      <c r="BH95" s="424" t="s">
        <v>419</v>
      </c>
      <c r="BI95" s="427" t="s">
        <v>419</v>
      </c>
      <c r="BJ95" s="424" t="s">
        <v>419</v>
      </c>
      <c r="BK95" s="424" t="s">
        <v>419</v>
      </c>
      <c r="BL95" s="424" t="s">
        <v>419</v>
      </c>
      <c r="BM95" s="424" t="s">
        <v>419</v>
      </c>
      <c r="BN95" s="424" t="s">
        <v>419</v>
      </c>
      <c r="BO95" s="426"/>
      <c r="BP95" s="424"/>
      <c r="BQ95" s="424"/>
      <c r="BR95" s="424"/>
      <c r="BS95" s="427"/>
      <c r="BT95" s="424" t="s">
        <v>419</v>
      </c>
      <c r="BU95" s="424" t="s">
        <v>419</v>
      </c>
      <c r="BV95" s="424" t="s">
        <v>419</v>
      </c>
      <c r="BW95" s="424" t="s">
        <v>419</v>
      </c>
      <c r="BX95" s="427" t="s">
        <v>419</v>
      </c>
      <c r="BY95" s="353"/>
    </row>
    <row r="96" spans="1:77" x14ac:dyDescent="0.25">
      <c r="A96" s="254" t="s">
        <v>236</v>
      </c>
      <c r="B96" s="311">
        <v>43.2</v>
      </c>
      <c r="C96" s="312">
        <v>42.4</v>
      </c>
      <c r="D96" s="312">
        <v>41.6</v>
      </c>
      <c r="E96" s="312">
        <v>41.6</v>
      </c>
      <c r="F96" s="421">
        <v>43.2</v>
      </c>
      <c r="G96" s="422">
        <v>39.200000000000003</v>
      </c>
      <c r="H96" s="421">
        <v>39.200000000000003</v>
      </c>
      <c r="I96" s="421">
        <v>40.799999999999997</v>
      </c>
      <c r="J96" s="421">
        <v>40.799999999999997</v>
      </c>
      <c r="K96" s="423">
        <v>40.799999999999997</v>
      </c>
      <c r="L96" s="421">
        <v>138.4</v>
      </c>
      <c r="M96" s="421">
        <v>147.19999999999999</v>
      </c>
      <c r="N96" s="421">
        <v>147.19999999999999</v>
      </c>
      <c r="O96" s="421">
        <v>147.19999999999999</v>
      </c>
      <c r="P96" s="421">
        <v>152.80000000000001</v>
      </c>
      <c r="Q96" s="422">
        <v>36.799999999999997</v>
      </c>
      <c r="R96" s="421">
        <v>36.799999999999997</v>
      </c>
      <c r="S96" s="421">
        <v>36.799999999999997</v>
      </c>
      <c r="T96" s="421">
        <v>36.799999999999997</v>
      </c>
      <c r="U96" s="423">
        <v>36.799999999999997</v>
      </c>
      <c r="V96" s="421">
        <v>63.2</v>
      </c>
      <c r="W96" s="421">
        <v>63.2</v>
      </c>
      <c r="X96" s="421">
        <v>56</v>
      </c>
      <c r="Y96" s="421">
        <v>60.8</v>
      </c>
      <c r="Z96" s="421">
        <v>58.4</v>
      </c>
      <c r="AA96" s="315" t="s">
        <v>419</v>
      </c>
      <c r="AB96" s="314" t="s">
        <v>419</v>
      </c>
      <c r="AC96" s="314" t="s">
        <v>419</v>
      </c>
      <c r="AD96" s="314" t="s">
        <v>419</v>
      </c>
      <c r="AE96" s="425" t="s">
        <v>419</v>
      </c>
      <c r="AF96" s="424" t="s">
        <v>419</v>
      </c>
      <c r="AG96" s="424" t="s">
        <v>419</v>
      </c>
      <c r="AH96" s="424" t="s">
        <v>419</v>
      </c>
      <c r="AI96" s="424" t="s">
        <v>419</v>
      </c>
      <c r="AJ96" s="424" t="s">
        <v>419</v>
      </c>
      <c r="AK96" s="315" t="s">
        <v>419</v>
      </c>
      <c r="AL96" s="314" t="s">
        <v>419</v>
      </c>
      <c r="AM96" s="314" t="s">
        <v>419</v>
      </c>
      <c r="AN96" s="314" t="s">
        <v>419</v>
      </c>
      <c r="AO96" s="425" t="s">
        <v>419</v>
      </c>
      <c r="AP96" s="314" t="s">
        <v>419</v>
      </c>
      <c r="AQ96" s="314" t="s">
        <v>419</v>
      </c>
      <c r="AR96" s="314" t="s">
        <v>419</v>
      </c>
      <c r="AS96" s="314" t="s">
        <v>419</v>
      </c>
      <c r="AT96" s="314" t="s">
        <v>419</v>
      </c>
      <c r="AU96" s="315" t="s">
        <v>419</v>
      </c>
      <c r="AV96" s="314" t="s">
        <v>419</v>
      </c>
      <c r="AW96" s="314" t="s">
        <v>419</v>
      </c>
      <c r="AX96" s="314" t="s">
        <v>419</v>
      </c>
      <c r="AY96" s="425" t="s">
        <v>419</v>
      </c>
      <c r="AZ96" s="424" t="s">
        <v>419</v>
      </c>
      <c r="BA96" s="424" t="s">
        <v>419</v>
      </c>
      <c r="BB96" s="424" t="s">
        <v>419</v>
      </c>
      <c r="BC96" s="424" t="s">
        <v>419</v>
      </c>
      <c r="BD96" s="424" t="s">
        <v>419</v>
      </c>
      <c r="BE96" s="426" t="s">
        <v>419</v>
      </c>
      <c r="BF96" s="424" t="s">
        <v>419</v>
      </c>
      <c r="BG96" s="424" t="s">
        <v>419</v>
      </c>
      <c r="BH96" s="424" t="s">
        <v>419</v>
      </c>
      <c r="BI96" s="427" t="s">
        <v>419</v>
      </c>
      <c r="BJ96" s="424" t="s">
        <v>419</v>
      </c>
      <c r="BK96" s="424" t="s">
        <v>419</v>
      </c>
      <c r="BL96" s="424" t="s">
        <v>419</v>
      </c>
      <c r="BM96" s="424" t="s">
        <v>419</v>
      </c>
      <c r="BN96" s="424" t="s">
        <v>419</v>
      </c>
      <c r="BO96" s="426"/>
      <c r="BP96" s="424"/>
      <c r="BQ96" s="424"/>
      <c r="BR96" s="424"/>
      <c r="BS96" s="427"/>
      <c r="BT96" s="424" t="s">
        <v>419</v>
      </c>
      <c r="BU96" s="424" t="s">
        <v>419</v>
      </c>
      <c r="BV96" s="424" t="s">
        <v>419</v>
      </c>
      <c r="BW96" s="424" t="s">
        <v>419</v>
      </c>
      <c r="BX96" s="427" t="s">
        <v>419</v>
      </c>
      <c r="BY96" s="353"/>
    </row>
    <row r="97" spans="1:77" x14ac:dyDescent="0.25">
      <c r="A97" s="254" t="s">
        <v>237</v>
      </c>
      <c r="B97" s="311">
        <v>44</v>
      </c>
      <c r="C97" s="312">
        <v>43.2</v>
      </c>
      <c r="D97" s="312">
        <v>43.2</v>
      </c>
      <c r="E97" s="312">
        <v>44</v>
      </c>
      <c r="F97" s="421">
        <v>44</v>
      </c>
      <c r="G97" s="422">
        <v>35.200000000000003</v>
      </c>
      <c r="H97" s="421">
        <v>35.200000000000003</v>
      </c>
      <c r="I97" s="421">
        <v>37.6</v>
      </c>
      <c r="J97" s="421">
        <v>37.6</v>
      </c>
      <c r="K97" s="423">
        <v>37.6</v>
      </c>
      <c r="L97" s="421">
        <v>124</v>
      </c>
      <c r="M97" s="421">
        <v>133.6</v>
      </c>
      <c r="N97" s="421">
        <v>133.6</v>
      </c>
      <c r="O97" s="421">
        <v>133.6</v>
      </c>
      <c r="P97" s="421">
        <v>136</v>
      </c>
      <c r="Q97" s="422">
        <v>48.8</v>
      </c>
      <c r="R97" s="421">
        <v>48.8</v>
      </c>
      <c r="S97" s="421">
        <v>48.8</v>
      </c>
      <c r="T97" s="421">
        <v>48.8</v>
      </c>
      <c r="U97" s="423">
        <v>48.8</v>
      </c>
      <c r="V97" s="421">
        <v>65.599999999999994</v>
      </c>
      <c r="W97" s="421">
        <v>65.599999999999994</v>
      </c>
      <c r="X97" s="421">
        <v>72.8</v>
      </c>
      <c r="Y97" s="421">
        <v>72.8</v>
      </c>
      <c r="Z97" s="421">
        <v>72.8</v>
      </c>
      <c r="AA97" s="315" t="s">
        <v>419</v>
      </c>
      <c r="AB97" s="314" t="s">
        <v>419</v>
      </c>
      <c r="AC97" s="314" t="s">
        <v>419</v>
      </c>
      <c r="AD97" s="314" t="s">
        <v>419</v>
      </c>
      <c r="AE97" s="425" t="s">
        <v>419</v>
      </c>
      <c r="AF97" s="421">
        <v>33.6</v>
      </c>
      <c r="AG97" s="421">
        <v>33.6</v>
      </c>
      <c r="AH97" s="421">
        <v>33.6</v>
      </c>
      <c r="AI97" s="421">
        <v>33.6</v>
      </c>
      <c r="AJ97" s="421">
        <v>33.6</v>
      </c>
      <c r="AK97" s="315" t="s">
        <v>419</v>
      </c>
      <c r="AL97" s="314" t="s">
        <v>419</v>
      </c>
      <c r="AM97" s="314" t="s">
        <v>419</v>
      </c>
      <c r="AN97" s="314" t="s">
        <v>419</v>
      </c>
      <c r="AO97" s="425" t="s">
        <v>419</v>
      </c>
      <c r="AP97" s="421">
        <v>1584</v>
      </c>
      <c r="AQ97" s="421">
        <v>1584</v>
      </c>
      <c r="AR97" s="421">
        <v>1584</v>
      </c>
      <c r="AS97" s="421">
        <v>1584</v>
      </c>
      <c r="AT97" s="421">
        <v>1584</v>
      </c>
      <c r="AU97" s="315" t="s">
        <v>419</v>
      </c>
      <c r="AV97" s="314" t="s">
        <v>419</v>
      </c>
      <c r="AW97" s="314" t="s">
        <v>419</v>
      </c>
      <c r="AX97" s="314" t="s">
        <v>419</v>
      </c>
      <c r="AY97" s="425" t="s">
        <v>419</v>
      </c>
      <c r="AZ97" s="424" t="s">
        <v>419</v>
      </c>
      <c r="BA97" s="424" t="s">
        <v>419</v>
      </c>
      <c r="BB97" s="424" t="s">
        <v>419</v>
      </c>
      <c r="BC97" s="424" t="s">
        <v>419</v>
      </c>
      <c r="BD97" s="424" t="s">
        <v>419</v>
      </c>
      <c r="BE97" s="426" t="s">
        <v>419</v>
      </c>
      <c r="BF97" s="424" t="s">
        <v>419</v>
      </c>
      <c r="BG97" s="424" t="s">
        <v>419</v>
      </c>
      <c r="BH97" s="424" t="s">
        <v>419</v>
      </c>
      <c r="BI97" s="427" t="s">
        <v>419</v>
      </c>
      <c r="BJ97" s="424" t="s">
        <v>419</v>
      </c>
      <c r="BK97" s="424" t="s">
        <v>419</v>
      </c>
      <c r="BL97" s="424" t="s">
        <v>419</v>
      </c>
      <c r="BM97" s="424" t="s">
        <v>419</v>
      </c>
      <c r="BN97" s="424" t="s">
        <v>419</v>
      </c>
      <c r="BO97" s="426"/>
      <c r="BP97" s="424"/>
      <c r="BQ97" s="424"/>
      <c r="BR97" s="424"/>
      <c r="BS97" s="427"/>
      <c r="BT97" s="424" t="s">
        <v>419</v>
      </c>
      <c r="BU97" s="424" t="s">
        <v>419</v>
      </c>
      <c r="BV97" s="424" t="s">
        <v>419</v>
      </c>
      <c r="BW97" s="424" t="s">
        <v>419</v>
      </c>
      <c r="BX97" s="427" t="s">
        <v>419</v>
      </c>
      <c r="BY97" s="353"/>
    </row>
    <row r="98" spans="1:77" x14ac:dyDescent="0.25">
      <c r="A98" s="254" t="s">
        <v>238</v>
      </c>
      <c r="B98" s="311">
        <v>40</v>
      </c>
      <c r="C98" s="312">
        <v>41.6</v>
      </c>
      <c r="D98" s="312">
        <v>40</v>
      </c>
      <c r="E98" s="312">
        <v>41.6</v>
      </c>
      <c r="F98" s="421">
        <v>40</v>
      </c>
      <c r="G98" s="422">
        <v>37.6</v>
      </c>
      <c r="H98" s="421">
        <v>37.6</v>
      </c>
      <c r="I98" s="421">
        <v>40</v>
      </c>
      <c r="J98" s="421">
        <v>40</v>
      </c>
      <c r="K98" s="423">
        <v>40</v>
      </c>
      <c r="L98" s="421">
        <v>132</v>
      </c>
      <c r="M98" s="421">
        <v>140.80000000000001</v>
      </c>
      <c r="N98" s="421">
        <v>140.80000000000001</v>
      </c>
      <c r="O98" s="421">
        <v>140.80000000000001</v>
      </c>
      <c r="P98" s="421">
        <v>143.19999999999999</v>
      </c>
      <c r="Q98" s="422">
        <v>36.799999999999997</v>
      </c>
      <c r="R98" s="421">
        <v>48.8</v>
      </c>
      <c r="S98" s="421">
        <v>38.4</v>
      </c>
      <c r="T98" s="421">
        <v>48.8</v>
      </c>
      <c r="U98" s="423">
        <v>41.6</v>
      </c>
      <c r="V98" s="421">
        <v>70.400000000000006</v>
      </c>
      <c r="W98" s="421">
        <v>69.599999999999994</v>
      </c>
      <c r="X98" s="421">
        <v>80.8</v>
      </c>
      <c r="Y98" s="421">
        <v>80.8</v>
      </c>
      <c r="Z98" s="421">
        <v>75.2</v>
      </c>
      <c r="AA98" s="422">
        <v>12</v>
      </c>
      <c r="AB98" s="421">
        <v>12</v>
      </c>
      <c r="AC98" s="421">
        <v>12</v>
      </c>
      <c r="AD98" s="421">
        <v>12</v>
      </c>
      <c r="AE98" s="423">
        <v>12</v>
      </c>
      <c r="AF98" s="421">
        <v>33.6</v>
      </c>
      <c r="AG98" s="421">
        <v>33.6</v>
      </c>
      <c r="AH98" s="421">
        <v>33.6</v>
      </c>
      <c r="AI98" s="421">
        <v>33.6</v>
      </c>
      <c r="AJ98" s="421">
        <v>33.6</v>
      </c>
      <c r="AK98" s="315" t="s">
        <v>419</v>
      </c>
      <c r="AL98" s="314" t="s">
        <v>419</v>
      </c>
      <c r="AM98" s="314" t="s">
        <v>419</v>
      </c>
      <c r="AN98" s="314" t="s">
        <v>419</v>
      </c>
      <c r="AO98" s="425" t="s">
        <v>419</v>
      </c>
      <c r="AP98" s="421">
        <v>1556</v>
      </c>
      <c r="AQ98" s="421">
        <v>1556</v>
      </c>
      <c r="AR98" s="421">
        <v>1556</v>
      </c>
      <c r="AS98" s="421">
        <v>1556</v>
      </c>
      <c r="AT98" s="421">
        <v>1556</v>
      </c>
      <c r="AU98" s="315" t="s">
        <v>419</v>
      </c>
      <c r="AV98" s="314" t="s">
        <v>419</v>
      </c>
      <c r="AW98" s="314" t="s">
        <v>419</v>
      </c>
      <c r="AX98" s="314" t="s">
        <v>419</v>
      </c>
      <c r="AY98" s="425" t="s">
        <v>419</v>
      </c>
      <c r="AZ98" s="424" t="s">
        <v>419</v>
      </c>
      <c r="BA98" s="424" t="s">
        <v>419</v>
      </c>
      <c r="BB98" s="424" t="s">
        <v>419</v>
      </c>
      <c r="BC98" s="424" t="s">
        <v>419</v>
      </c>
      <c r="BD98" s="424" t="s">
        <v>419</v>
      </c>
      <c r="BE98" s="426" t="s">
        <v>419</v>
      </c>
      <c r="BF98" s="424" t="s">
        <v>419</v>
      </c>
      <c r="BG98" s="424" t="s">
        <v>419</v>
      </c>
      <c r="BH98" s="424" t="s">
        <v>419</v>
      </c>
      <c r="BI98" s="427" t="s">
        <v>419</v>
      </c>
      <c r="BJ98" s="424" t="s">
        <v>419</v>
      </c>
      <c r="BK98" s="424" t="s">
        <v>419</v>
      </c>
      <c r="BL98" s="424" t="s">
        <v>419</v>
      </c>
      <c r="BM98" s="424" t="s">
        <v>419</v>
      </c>
      <c r="BN98" s="424" t="s">
        <v>419</v>
      </c>
      <c r="BO98" s="426"/>
      <c r="BP98" s="424"/>
      <c r="BQ98" s="424"/>
      <c r="BR98" s="424"/>
      <c r="BS98" s="427"/>
      <c r="BT98" s="424" t="s">
        <v>419</v>
      </c>
      <c r="BU98" s="424" t="s">
        <v>419</v>
      </c>
      <c r="BV98" s="424" t="s">
        <v>419</v>
      </c>
      <c r="BW98" s="424" t="s">
        <v>419</v>
      </c>
      <c r="BX98" s="427" t="s">
        <v>419</v>
      </c>
      <c r="BY98" s="353"/>
    </row>
    <row r="99" spans="1:77" x14ac:dyDescent="0.25">
      <c r="A99" s="254" t="s">
        <v>239</v>
      </c>
      <c r="B99" s="311">
        <v>43.2</v>
      </c>
      <c r="C99" s="312">
        <v>43.2</v>
      </c>
      <c r="D99" s="312">
        <v>51.2</v>
      </c>
      <c r="E99" s="312">
        <v>51.2</v>
      </c>
      <c r="F99" s="421">
        <v>51.2</v>
      </c>
      <c r="G99" s="422">
        <v>27.2</v>
      </c>
      <c r="H99" s="421">
        <v>27.2</v>
      </c>
      <c r="I99" s="421">
        <v>30.4</v>
      </c>
      <c r="J99" s="421">
        <v>30.4</v>
      </c>
      <c r="K99" s="423">
        <v>30.4</v>
      </c>
      <c r="L99" s="421">
        <v>99.2</v>
      </c>
      <c r="M99" s="421">
        <v>116</v>
      </c>
      <c r="N99" s="421">
        <v>116</v>
      </c>
      <c r="O99" s="421">
        <v>116</v>
      </c>
      <c r="P99" s="421">
        <v>120</v>
      </c>
      <c r="Q99" s="422">
        <v>50.4</v>
      </c>
      <c r="R99" s="421">
        <v>53.6</v>
      </c>
      <c r="S99" s="421">
        <v>53.6</v>
      </c>
      <c r="T99" s="421">
        <v>53.6</v>
      </c>
      <c r="U99" s="423">
        <v>60.8</v>
      </c>
      <c r="V99" s="421">
        <v>50.4</v>
      </c>
      <c r="W99" s="421">
        <v>50.4</v>
      </c>
      <c r="X99" s="421">
        <v>60.8</v>
      </c>
      <c r="Y99" s="421">
        <v>60.8</v>
      </c>
      <c r="Z99" s="421">
        <v>60.8</v>
      </c>
      <c r="AA99" s="422" t="s">
        <v>419</v>
      </c>
      <c r="AB99" s="421" t="s">
        <v>419</v>
      </c>
      <c r="AC99" s="421" t="s">
        <v>419</v>
      </c>
      <c r="AD99" s="421" t="s">
        <v>419</v>
      </c>
      <c r="AE99" s="423" t="s">
        <v>419</v>
      </c>
      <c r="AF99" s="424" t="s">
        <v>419</v>
      </c>
      <c r="AG99" s="424" t="s">
        <v>419</v>
      </c>
      <c r="AH99" s="424" t="s">
        <v>419</v>
      </c>
      <c r="AI99" s="424" t="s">
        <v>419</v>
      </c>
      <c r="AJ99" s="424" t="s">
        <v>419</v>
      </c>
      <c r="AK99" s="315" t="s">
        <v>419</v>
      </c>
      <c r="AL99" s="314" t="s">
        <v>419</v>
      </c>
      <c r="AM99" s="314" t="s">
        <v>419</v>
      </c>
      <c r="AN99" s="314" t="s">
        <v>419</v>
      </c>
      <c r="AO99" s="425" t="s">
        <v>419</v>
      </c>
      <c r="AP99" s="421">
        <v>1322.4</v>
      </c>
      <c r="AQ99" s="421">
        <v>1322.4</v>
      </c>
      <c r="AR99" s="421">
        <v>1322.4</v>
      </c>
      <c r="AS99" s="421">
        <v>1479.2</v>
      </c>
      <c r="AT99" s="421">
        <v>1479.2</v>
      </c>
      <c r="AU99" s="315" t="s">
        <v>419</v>
      </c>
      <c r="AV99" s="314" t="s">
        <v>419</v>
      </c>
      <c r="AW99" s="314" t="s">
        <v>419</v>
      </c>
      <c r="AX99" s="314" t="s">
        <v>419</v>
      </c>
      <c r="AY99" s="425" t="s">
        <v>419</v>
      </c>
      <c r="AZ99" s="424" t="s">
        <v>419</v>
      </c>
      <c r="BA99" s="424" t="s">
        <v>419</v>
      </c>
      <c r="BB99" s="424" t="s">
        <v>419</v>
      </c>
      <c r="BC99" s="424" t="s">
        <v>419</v>
      </c>
      <c r="BD99" s="424" t="s">
        <v>419</v>
      </c>
      <c r="BE99" s="426" t="s">
        <v>419</v>
      </c>
      <c r="BF99" s="424" t="s">
        <v>419</v>
      </c>
      <c r="BG99" s="424" t="s">
        <v>419</v>
      </c>
      <c r="BH99" s="424" t="s">
        <v>419</v>
      </c>
      <c r="BI99" s="427" t="s">
        <v>419</v>
      </c>
      <c r="BJ99" s="424" t="s">
        <v>419</v>
      </c>
      <c r="BK99" s="424" t="s">
        <v>419</v>
      </c>
      <c r="BL99" s="424" t="s">
        <v>419</v>
      </c>
      <c r="BM99" s="424" t="s">
        <v>419</v>
      </c>
      <c r="BN99" s="424" t="s">
        <v>419</v>
      </c>
      <c r="BO99" s="426"/>
      <c r="BP99" s="424"/>
      <c r="BQ99" s="424"/>
      <c r="BR99" s="424"/>
      <c r="BS99" s="427"/>
      <c r="BT99" s="424" t="s">
        <v>419</v>
      </c>
      <c r="BU99" s="424" t="s">
        <v>419</v>
      </c>
      <c r="BV99" s="424" t="s">
        <v>419</v>
      </c>
      <c r="BW99" s="424" t="s">
        <v>419</v>
      </c>
      <c r="BX99" s="427" t="s">
        <v>419</v>
      </c>
      <c r="BY99" s="353"/>
    </row>
    <row r="100" spans="1:77" x14ac:dyDescent="0.25">
      <c r="A100" s="254" t="s">
        <v>240</v>
      </c>
      <c r="B100" s="311">
        <v>43.2</v>
      </c>
      <c r="C100" s="312">
        <v>43.2</v>
      </c>
      <c r="D100" s="312">
        <v>49.6</v>
      </c>
      <c r="E100" s="312">
        <v>49.6</v>
      </c>
      <c r="F100" s="421">
        <v>49.6</v>
      </c>
      <c r="G100" s="422">
        <v>25.6</v>
      </c>
      <c r="H100" s="421">
        <v>25.6</v>
      </c>
      <c r="I100" s="421">
        <v>26.4</v>
      </c>
      <c r="J100" s="421">
        <v>26.4</v>
      </c>
      <c r="K100" s="423">
        <v>26.4</v>
      </c>
      <c r="L100" s="421">
        <v>84</v>
      </c>
      <c r="M100" s="421">
        <v>100</v>
      </c>
      <c r="N100" s="421">
        <v>100.8</v>
      </c>
      <c r="O100" s="421">
        <v>100.8</v>
      </c>
      <c r="P100" s="421">
        <v>104</v>
      </c>
      <c r="Q100" s="422">
        <v>51.2</v>
      </c>
      <c r="R100" s="421">
        <v>57.6</v>
      </c>
      <c r="S100" s="421">
        <v>57.6</v>
      </c>
      <c r="T100" s="421">
        <v>58.4</v>
      </c>
      <c r="U100" s="423">
        <v>56.8</v>
      </c>
      <c r="V100" s="421">
        <v>47.2</v>
      </c>
      <c r="W100" s="421">
        <v>47.2</v>
      </c>
      <c r="X100" s="421">
        <v>56.8</v>
      </c>
      <c r="Y100" s="421">
        <v>56.8</v>
      </c>
      <c r="Z100" s="421">
        <v>56.8</v>
      </c>
      <c r="AA100" s="422">
        <v>9.6</v>
      </c>
      <c r="AB100" s="421">
        <v>11.2</v>
      </c>
      <c r="AC100" s="421">
        <v>13.6</v>
      </c>
      <c r="AD100" s="421">
        <v>13.6</v>
      </c>
      <c r="AE100" s="423">
        <v>13.6</v>
      </c>
      <c r="AF100" s="421">
        <v>20.8</v>
      </c>
      <c r="AG100" s="421">
        <v>20.8</v>
      </c>
      <c r="AH100" s="421">
        <v>20.8</v>
      </c>
      <c r="AI100" s="421">
        <v>20.8</v>
      </c>
      <c r="AJ100" s="421">
        <v>20.8</v>
      </c>
      <c r="AK100" s="422">
        <v>1326.4</v>
      </c>
      <c r="AL100" s="421">
        <v>1326.4</v>
      </c>
      <c r="AM100" s="421">
        <v>1326.4</v>
      </c>
      <c r="AN100" s="421">
        <v>1438.4</v>
      </c>
      <c r="AO100" s="423">
        <v>1438.4</v>
      </c>
      <c r="AP100" s="421">
        <v>1348</v>
      </c>
      <c r="AQ100" s="421">
        <v>1344</v>
      </c>
      <c r="AR100" s="421">
        <v>1348</v>
      </c>
      <c r="AS100" s="421">
        <v>1504</v>
      </c>
      <c r="AT100" s="421">
        <v>1505.6</v>
      </c>
      <c r="AU100" s="422">
        <v>1520</v>
      </c>
      <c r="AV100" s="421">
        <v>1520</v>
      </c>
      <c r="AW100" s="421">
        <v>1520</v>
      </c>
      <c r="AX100" s="421">
        <v>1520</v>
      </c>
      <c r="AY100" s="423">
        <v>1520</v>
      </c>
      <c r="AZ100" s="424" t="s">
        <v>419</v>
      </c>
      <c r="BA100" s="424" t="s">
        <v>419</v>
      </c>
      <c r="BB100" s="424" t="s">
        <v>419</v>
      </c>
      <c r="BC100" s="424" t="s">
        <v>419</v>
      </c>
      <c r="BD100" s="424" t="s">
        <v>419</v>
      </c>
      <c r="BE100" s="426" t="s">
        <v>419</v>
      </c>
      <c r="BF100" s="424" t="s">
        <v>419</v>
      </c>
      <c r="BG100" s="424" t="s">
        <v>419</v>
      </c>
      <c r="BH100" s="424" t="s">
        <v>419</v>
      </c>
      <c r="BI100" s="427" t="s">
        <v>419</v>
      </c>
      <c r="BJ100" s="424" t="s">
        <v>419</v>
      </c>
      <c r="BK100" s="424" t="s">
        <v>419</v>
      </c>
      <c r="BL100" s="424" t="s">
        <v>419</v>
      </c>
      <c r="BM100" s="424" t="s">
        <v>419</v>
      </c>
      <c r="BN100" s="424" t="s">
        <v>419</v>
      </c>
      <c r="BO100" s="426"/>
      <c r="BP100" s="424"/>
      <c r="BQ100" s="424"/>
      <c r="BR100" s="424"/>
      <c r="BS100" s="427"/>
      <c r="BT100" s="424" t="s">
        <v>419</v>
      </c>
      <c r="BU100" s="424" t="s">
        <v>419</v>
      </c>
      <c r="BV100" s="424" t="s">
        <v>419</v>
      </c>
      <c r="BW100" s="424" t="s">
        <v>419</v>
      </c>
      <c r="BX100" s="427" t="s">
        <v>419</v>
      </c>
      <c r="BY100" s="353"/>
    </row>
    <row r="101" spans="1:77" x14ac:dyDescent="0.25">
      <c r="A101" s="254" t="s">
        <v>241</v>
      </c>
      <c r="B101" s="311">
        <v>40.799999999999997</v>
      </c>
      <c r="C101" s="312">
        <v>40.799999999999997</v>
      </c>
      <c r="D101" s="312">
        <v>37.6</v>
      </c>
      <c r="E101" s="312">
        <v>37.6</v>
      </c>
      <c r="F101" s="421">
        <v>37.6</v>
      </c>
      <c r="G101" s="422">
        <v>41.6</v>
      </c>
      <c r="H101" s="421">
        <v>41.6</v>
      </c>
      <c r="I101" s="421">
        <v>43.2</v>
      </c>
      <c r="J101" s="421">
        <v>43.2</v>
      </c>
      <c r="K101" s="423">
        <v>43.2</v>
      </c>
      <c r="L101" s="421">
        <v>148</v>
      </c>
      <c r="M101" s="421">
        <v>150.4</v>
      </c>
      <c r="N101" s="421">
        <v>150.4</v>
      </c>
      <c r="O101" s="421">
        <v>150.4</v>
      </c>
      <c r="P101" s="421">
        <v>152</v>
      </c>
      <c r="Q101" s="422">
        <v>43.2</v>
      </c>
      <c r="R101" s="421">
        <v>43.2</v>
      </c>
      <c r="S101" s="421">
        <v>43.2</v>
      </c>
      <c r="T101" s="421">
        <v>43.2</v>
      </c>
      <c r="U101" s="423">
        <v>43.2</v>
      </c>
      <c r="V101" s="421">
        <v>61.6</v>
      </c>
      <c r="W101" s="421">
        <v>62.4</v>
      </c>
      <c r="X101" s="421">
        <v>59.2</v>
      </c>
      <c r="Y101" s="421">
        <v>55.2</v>
      </c>
      <c r="Z101" s="421">
        <v>54.4</v>
      </c>
      <c r="AA101" s="315" t="s">
        <v>419</v>
      </c>
      <c r="AB101" s="314" t="s">
        <v>419</v>
      </c>
      <c r="AC101" s="314" t="s">
        <v>419</v>
      </c>
      <c r="AD101" s="314" t="s">
        <v>419</v>
      </c>
      <c r="AE101" s="425" t="s">
        <v>419</v>
      </c>
      <c r="AF101" s="424" t="s">
        <v>419</v>
      </c>
      <c r="AG101" s="424" t="s">
        <v>419</v>
      </c>
      <c r="AH101" s="424" t="s">
        <v>419</v>
      </c>
      <c r="AI101" s="424" t="s">
        <v>419</v>
      </c>
      <c r="AJ101" s="424" t="s">
        <v>419</v>
      </c>
      <c r="AK101" s="315" t="s">
        <v>419</v>
      </c>
      <c r="AL101" s="314" t="s">
        <v>419</v>
      </c>
      <c r="AM101" s="314" t="s">
        <v>419</v>
      </c>
      <c r="AN101" s="314" t="s">
        <v>419</v>
      </c>
      <c r="AO101" s="425" t="s">
        <v>419</v>
      </c>
      <c r="AP101" s="314" t="s">
        <v>419</v>
      </c>
      <c r="AQ101" s="314" t="s">
        <v>419</v>
      </c>
      <c r="AR101" s="314" t="s">
        <v>419</v>
      </c>
      <c r="AS101" s="314" t="s">
        <v>419</v>
      </c>
      <c r="AT101" s="314" t="s">
        <v>419</v>
      </c>
      <c r="AU101" s="422" t="s">
        <v>419</v>
      </c>
      <c r="AV101" s="421" t="s">
        <v>419</v>
      </c>
      <c r="AW101" s="421" t="s">
        <v>419</v>
      </c>
      <c r="AX101" s="421" t="s">
        <v>419</v>
      </c>
      <c r="AY101" s="423" t="s">
        <v>419</v>
      </c>
      <c r="AZ101" s="424" t="s">
        <v>419</v>
      </c>
      <c r="BA101" s="424" t="s">
        <v>419</v>
      </c>
      <c r="BB101" s="424" t="s">
        <v>419</v>
      </c>
      <c r="BC101" s="424" t="s">
        <v>419</v>
      </c>
      <c r="BD101" s="424" t="s">
        <v>419</v>
      </c>
      <c r="BE101" s="426" t="s">
        <v>419</v>
      </c>
      <c r="BF101" s="424" t="s">
        <v>419</v>
      </c>
      <c r="BG101" s="424" t="s">
        <v>419</v>
      </c>
      <c r="BH101" s="424" t="s">
        <v>419</v>
      </c>
      <c r="BI101" s="427" t="s">
        <v>419</v>
      </c>
      <c r="BJ101" s="424" t="s">
        <v>419</v>
      </c>
      <c r="BK101" s="424" t="s">
        <v>419</v>
      </c>
      <c r="BL101" s="424" t="s">
        <v>419</v>
      </c>
      <c r="BM101" s="424" t="s">
        <v>419</v>
      </c>
      <c r="BN101" s="424" t="s">
        <v>419</v>
      </c>
      <c r="BO101" s="426"/>
      <c r="BP101" s="424"/>
      <c r="BQ101" s="424"/>
      <c r="BR101" s="424"/>
      <c r="BS101" s="427"/>
      <c r="BT101" s="424" t="s">
        <v>419</v>
      </c>
      <c r="BU101" s="424" t="s">
        <v>419</v>
      </c>
      <c r="BV101" s="424" t="s">
        <v>419</v>
      </c>
      <c r="BW101" s="424" t="s">
        <v>419</v>
      </c>
      <c r="BX101" s="427" t="s">
        <v>419</v>
      </c>
      <c r="BY101" s="353"/>
    </row>
    <row r="102" spans="1:77" x14ac:dyDescent="0.25">
      <c r="A102" s="254" t="s">
        <v>242</v>
      </c>
      <c r="B102" s="311">
        <v>36.799999999999997</v>
      </c>
      <c r="C102" s="312">
        <v>39.200000000000003</v>
      </c>
      <c r="D102" s="312">
        <v>36</v>
      </c>
      <c r="E102" s="312">
        <v>36</v>
      </c>
      <c r="F102" s="421">
        <v>35.200000000000003</v>
      </c>
      <c r="G102" s="422">
        <v>36.799999999999997</v>
      </c>
      <c r="H102" s="421">
        <v>36.799999999999997</v>
      </c>
      <c r="I102" s="421">
        <v>37.6</v>
      </c>
      <c r="J102" s="421">
        <v>37.6</v>
      </c>
      <c r="K102" s="423">
        <v>37.6</v>
      </c>
      <c r="L102" s="421">
        <v>132.80000000000001</v>
      </c>
      <c r="M102" s="421">
        <v>140</v>
      </c>
      <c r="N102" s="421">
        <v>140</v>
      </c>
      <c r="O102" s="421">
        <v>140.80000000000001</v>
      </c>
      <c r="P102" s="421">
        <v>146.4</v>
      </c>
      <c r="Q102" s="422">
        <v>42.4</v>
      </c>
      <c r="R102" s="421">
        <v>44.8</v>
      </c>
      <c r="S102" s="421">
        <v>44.8</v>
      </c>
      <c r="T102" s="421">
        <v>44.8</v>
      </c>
      <c r="U102" s="423">
        <v>44.8</v>
      </c>
      <c r="V102" s="421">
        <v>55.2</v>
      </c>
      <c r="W102" s="421">
        <v>55.2</v>
      </c>
      <c r="X102" s="421">
        <v>54.4</v>
      </c>
      <c r="Y102" s="421">
        <v>54.4</v>
      </c>
      <c r="Z102" s="421">
        <v>54.4</v>
      </c>
      <c r="AA102" s="315" t="s">
        <v>419</v>
      </c>
      <c r="AB102" s="314" t="s">
        <v>419</v>
      </c>
      <c r="AC102" s="314" t="s">
        <v>419</v>
      </c>
      <c r="AD102" s="314" t="s">
        <v>419</v>
      </c>
      <c r="AE102" s="425" t="s">
        <v>419</v>
      </c>
      <c r="AF102" s="424" t="s">
        <v>419</v>
      </c>
      <c r="AG102" s="424" t="s">
        <v>419</v>
      </c>
      <c r="AH102" s="424" t="s">
        <v>419</v>
      </c>
      <c r="AI102" s="424" t="s">
        <v>419</v>
      </c>
      <c r="AJ102" s="424" t="s">
        <v>419</v>
      </c>
      <c r="AK102" s="315" t="s">
        <v>419</v>
      </c>
      <c r="AL102" s="314" t="s">
        <v>419</v>
      </c>
      <c r="AM102" s="314" t="s">
        <v>419</v>
      </c>
      <c r="AN102" s="314" t="s">
        <v>419</v>
      </c>
      <c r="AO102" s="425" t="s">
        <v>419</v>
      </c>
      <c r="AP102" s="421" t="s">
        <v>419</v>
      </c>
      <c r="AQ102" s="421" t="s">
        <v>419</v>
      </c>
      <c r="AR102" s="421" t="s">
        <v>419</v>
      </c>
      <c r="AS102" s="421" t="s">
        <v>419</v>
      </c>
      <c r="AT102" s="421" t="s">
        <v>419</v>
      </c>
      <c r="AU102" s="315" t="s">
        <v>419</v>
      </c>
      <c r="AV102" s="314" t="s">
        <v>419</v>
      </c>
      <c r="AW102" s="314" t="s">
        <v>419</v>
      </c>
      <c r="AX102" s="314" t="s">
        <v>419</v>
      </c>
      <c r="AY102" s="425" t="s">
        <v>419</v>
      </c>
      <c r="AZ102" s="424" t="s">
        <v>419</v>
      </c>
      <c r="BA102" s="424" t="s">
        <v>419</v>
      </c>
      <c r="BB102" s="424" t="s">
        <v>419</v>
      </c>
      <c r="BC102" s="424" t="s">
        <v>419</v>
      </c>
      <c r="BD102" s="424" t="s">
        <v>419</v>
      </c>
      <c r="BE102" s="426" t="s">
        <v>419</v>
      </c>
      <c r="BF102" s="424" t="s">
        <v>419</v>
      </c>
      <c r="BG102" s="424" t="s">
        <v>419</v>
      </c>
      <c r="BH102" s="424" t="s">
        <v>419</v>
      </c>
      <c r="BI102" s="427" t="s">
        <v>419</v>
      </c>
      <c r="BJ102" s="424" t="s">
        <v>419</v>
      </c>
      <c r="BK102" s="424" t="s">
        <v>419</v>
      </c>
      <c r="BL102" s="424" t="s">
        <v>419</v>
      </c>
      <c r="BM102" s="424" t="s">
        <v>419</v>
      </c>
      <c r="BN102" s="424" t="s">
        <v>419</v>
      </c>
      <c r="BO102" s="426"/>
      <c r="BP102" s="424"/>
      <c r="BQ102" s="424"/>
      <c r="BR102" s="424"/>
      <c r="BS102" s="427"/>
      <c r="BT102" s="424" t="s">
        <v>419</v>
      </c>
      <c r="BU102" s="424" t="s">
        <v>419</v>
      </c>
      <c r="BV102" s="424" t="s">
        <v>419</v>
      </c>
      <c r="BW102" s="424" t="s">
        <v>419</v>
      </c>
      <c r="BX102" s="427" t="s">
        <v>419</v>
      </c>
      <c r="BY102" s="353"/>
    </row>
    <row r="103" spans="1:77" x14ac:dyDescent="0.25">
      <c r="A103" s="254" t="s">
        <v>243</v>
      </c>
      <c r="B103" s="311">
        <v>35.200000000000003</v>
      </c>
      <c r="C103" s="312">
        <v>36</v>
      </c>
      <c r="D103" s="312">
        <v>36</v>
      </c>
      <c r="E103" s="312">
        <v>35.200000000000003</v>
      </c>
      <c r="F103" s="421">
        <v>33.6</v>
      </c>
      <c r="G103" s="422">
        <v>35.200000000000003</v>
      </c>
      <c r="H103" s="421">
        <v>35.200000000000003</v>
      </c>
      <c r="I103" s="421">
        <v>36.799999999999997</v>
      </c>
      <c r="J103" s="421">
        <v>36.799999999999997</v>
      </c>
      <c r="K103" s="423">
        <v>36.799999999999997</v>
      </c>
      <c r="L103" s="421">
        <v>129.6</v>
      </c>
      <c r="M103" s="421">
        <v>140</v>
      </c>
      <c r="N103" s="421">
        <v>140</v>
      </c>
      <c r="O103" s="421">
        <v>140</v>
      </c>
      <c r="P103" s="421">
        <v>141.6</v>
      </c>
      <c r="Q103" s="422">
        <v>41.6</v>
      </c>
      <c r="R103" s="421">
        <v>44</v>
      </c>
      <c r="S103" s="421">
        <v>44</v>
      </c>
      <c r="T103" s="421">
        <v>44</v>
      </c>
      <c r="U103" s="423">
        <v>40</v>
      </c>
      <c r="V103" s="421">
        <v>52.8</v>
      </c>
      <c r="W103" s="421">
        <v>52.8</v>
      </c>
      <c r="X103" s="421">
        <v>52.8</v>
      </c>
      <c r="Y103" s="421">
        <v>55.2</v>
      </c>
      <c r="Z103" s="421">
        <v>55.2</v>
      </c>
      <c r="AA103" s="315" t="s">
        <v>419</v>
      </c>
      <c r="AB103" s="314" t="s">
        <v>419</v>
      </c>
      <c r="AC103" s="314" t="s">
        <v>419</v>
      </c>
      <c r="AD103" s="314" t="s">
        <v>419</v>
      </c>
      <c r="AE103" s="425" t="s">
        <v>419</v>
      </c>
      <c r="AF103" s="424" t="s">
        <v>419</v>
      </c>
      <c r="AG103" s="424" t="s">
        <v>419</v>
      </c>
      <c r="AH103" s="424" t="s">
        <v>419</v>
      </c>
      <c r="AI103" s="424" t="s">
        <v>419</v>
      </c>
      <c r="AJ103" s="424" t="s">
        <v>419</v>
      </c>
      <c r="AK103" s="315" t="s">
        <v>419</v>
      </c>
      <c r="AL103" s="314" t="s">
        <v>419</v>
      </c>
      <c r="AM103" s="314" t="s">
        <v>419</v>
      </c>
      <c r="AN103" s="314" t="s">
        <v>419</v>
      </c>
      <c r="AO103" s="425" t="s">
        <v>419</v>
      </c>
      <c r="AP103" s="314" t="s">
        <v>419</v>
      </c>
      <c r="AQ103" s="314" t="s">
        <v>419</v>
      </c>
      <c r="AR103" s="314" t="s">
        <v>419</v>
      </c>
      <c r="AS103" s="314" t="s">
        <v>419</v>
      </c>
      <c r="AT103" s="314" t="s">
        <v>419</v>
      </c>
      <c r="AU103" s="315" t="s">
        <v>419</v>
      </c>
      <c r="AV103" s="314" t="s">
        <v>419</v>
      </c>
      <c r="AW103" s="314" t="s">
        <v>419</v>
      </c>
      <c r="AX103" s="314" t="s">
        <v>419</v>
      </c>
      <c r="AY103" s="425" t="s">
        <v>419</v>
      </c>
      <c r="AZ103" s="424" t="s">
        <v>419</v>
      </c>
      <c r="BA103" s="424" t="s">
        <v>419</v>
      </c>
      <c r="BB103" s="424" t="s">
        <v>419</v>
      </c>
      <c r="BC103" s="424" t="s">
        <v>419</v>
      </c>
      <c r="BD103" s="424" t="s">
        <v>419</v>
      </c>
      <c r="BE103" s="426" t="s">
        <v>419</v>
      </c>
      <c r="BF103" s="424" t="s">
        <v>419</v>
      </c>
      <c r="BG103" s="424" t="s">
        <v>419</v>
      </c>
      <c r="BH103" s="424" t="s">
        <v>419</v>
      </c>
      <c r="BI103" s="427" t="s">
        <v>419</v>
      </c>
      <c r="BJ103" s="424" t="s">
        <v>419</v>
      </c>
      <c r="BK103" s="424" t="s">
        <v>419</v>
      </c>
      <c r="BL103" s="424" t="s">
        <v>419</v>
      </c>
      <c r="BM103" s="424" t="s">
        <v>419</v>
      </c>
      <c r="BN103" s="424" t="s">
        <v>419</v>
      </c>
      <c r="BO103" s="426"/>
      <c r="BP103" s="424"/>
      <c r="BQ103" s="424"/>
      <c r="BR103" s="424"/>
      <c r="BS103" s="427"/>
      <c r="BT103" s="424" t="s">
        <v>419</v>
      </c>
      <c r="BU103" s="424" t="s">
        <v>419</v>
      </c>
      <c r="BV103" s="424" t="s">
        <v>419</v>
      </c>
      <c r="BW103" s="424" t="s">
        <v>419</v>
      </c>
      <c r="BX103" s="427" t="s">
        <v>419</v>
      </c>
      <c r="BY103" s="353"/>
    </row>
    <row r="104" spans="1:77" x14ac:dyDescent="0.25">
      <c r="A104" s="254" t="s">
        <v>244</v>
      </c>
      <c r="B104" s="311">
        <v>32.799999999999997</v>
      </c>
      <c r="C104" s="312">
        <v>32.799999999999997</v>
      </c>
      <c r="D104" s="312">
        <v>30.4</v>
      </c>
      <c r="E104" s="312">
        <v>30.4</v>
      </c>
      <c r="F104" s="421">
        <v>30.4</v>
      </c>
      <c r="G104" s="422">
        <v>26.4</v>
      </c>
      <c r="H104" s="421">
        <v>26.4</v>
      </c>
      <c r="I104" s="421">
        <v>28.8</v>
      </c>
      <c r="J104" s="421">
        <v>28.8</v>
      </c>
      <c r="K104" s="423">
        <v>28.8</v>
      </c>
      <c r="L104" s="421">
        <v>92.8</v>
      </c>
      <c r="M104" s="421">
        <v>112</v>
      </c>
      <c r="N104" s="421">
        <v>112</v>
      </c>
      <c r="O104" s="421">
        <v>112</v>
      </c>
      <c r="P104" s="421">
        <v>112</v>
      </c>
      <c r="Q104" s="422">
        <v>28.8</v>
      </c>
      <c r="R104" s="421">
        <v>28.8</v>
      </c>
      <c r="S104" s="421">
        <v>28.8</v>
      </c>
      <c r="T104" s="421">
        <v>28.8</v>
      </c>
      <c r="U104" s="423">
        <v>28.8</v>
      </c>
      <c r="V104" s="421">
        <v>41.6</v>
      </c>
      <c r="W104" s="421">
        <v>41.6</v>
      </c>
      <c r="X104" s="421">
        <v>47.2</v>
      </c>
      <c r="Y104" s="421">
        <v>46.4</v>
      </c>
      <c r="Z104" s="421">
        <v>47.2</v>
      </c>
      <c r="AA104" s="315" t="s">
        <v>419</v>
      </c>
      <c r="AB104" s="314" t="s">
        <v>419</v>
      </c>
      <c r="AC104" s="314" t="s">
        <v>419</v>
      </c>
      <c r="AD104" s="314" t="s">
        <v>419</v>
      </c>
      <c r="AE104" s="425" t="s">
        <v>419</v>
      </c>
      <c r="AF104" s="421">
        <v>20.8</v>
      </c>
      <c r="AG104" s="421">
        <v>20.8</v>
      </c>
      <c r="AH104" s="421">
        <v>20.8</v>
      </c>
      <c r="AI104" s="421">
        <v>20.8</v>
      </c>
      <c r="AJ104" s="421">
        <v>20.8</v>
      </c>
      <c r="AK104" s="315" t="s">
        <v>419</v>
      </c>
      <c r="AL104" s="314" t="s">
        <v>419</v>
      </c>
      <c r="AM104" s="314" t="s">
        <v>419</v>
      </c>
      <c r="AN104" s="314" t="s">
        <v>419</v>
      </c>
      <c r="AO104" s="425" t="s">
        <v>419</v>
      </c>
      <c r="AP104" s="314" t="s">
        <v>419</v>
      </c>
      <c r="AQ104" s="314" t="s">
        <v>419</v>
      </c>
      <c r="AR104" s="314" t="s">
        <v>419</v>
      </c>
      <c r="AS104" s="314" t="s">
        <v>419</v>
      </c>
      <c r="AT104" s="314" t="s">
        <v>419</v>
      </c>
      <c r="AU104" s="422" t="s">
        <v>419</v>
      </c>
      <c r="AV104" s="421" t="s">
        <v>419</v>
      </c>
      <c r="AW104" s="421" t="s">
        <v>419</v>
      </c>
      <c r="AX104" s="421" t="s">
        <v>419</v>
      </c>
      <c r="AY104" s="423" t="s">
        <v>419</v>
      </c>
      <c r="AZ104" s="424" t="s">
        <v>419</v>
      </c>
      <c r="BA104" s="424" t="s">
        <v>419</v>
      </c>
      <c r="BB104" s="424" t="s">
        <v>419</v>
      </c>
      <c r="BC104" s="424" t="s">
        <v>419</v>
      </c>
      <c r="BD104" s="424" t="s">
        <v>419</v>
      </c>
      <c r="BE104" s="426" t="s">
        <v>419</v>
      </c>
      <c r="BF104" s="424" t="s">
        <v>419</v>
      </c>
      <c r="BG104" s="424" t="s">
        <v>419</v>
      </c>
      <c r="BH104" s="424" t="s">
        <v>419</v>
      </c>
      <c r="BI104" s="427" t="s">
        <v>419</v>
      </c>
      <c r="BJ104" s="424" t="s">
        <v>419</v>
      </c>
      <c r="BK104" s="424" t="s">
        <v>419</v>
      </c>
      <c r="BL104" s="424" t="s">
        <v>419</v>
      </c>
      <c r="BM104" s="424" t="s">
        <v>419</v>
      </c>
      <c r="BN104" s="424" t="s">
        <v>419</v>
      </c>
      <c r="BO104" s="426"/>
      <c r="BP104" s="424"/>
      <c r="BQ104" s="424"/>
      <c r="BR104" s="424"/>
      <c r="BS104" s="427"/>
      <c r="BT104" s="424" t="s">
        <v>419</v>
      </c>
      <c r="BU104" s="424" t="s">
        <v>419</v>
      </c>
      <c r="BV104" s="424" t="s">
        <v>419</v>
      </c>
      <c r="BW104" s="424" t="s">
        <v>419</v>
      </c>
      <c r="BX104" s="427" t="s">
        <v>419</v>
      </c>
      <c r="BY104" s="353"/>
    </row>
    <row r="105" spans="1:77" x14ac:dyDescent="0.25">
      <c r="A105" s="254" t="s">
        <v>245</v>
      </c>
      <c r="B105" s="311">
        <v>31.2</v>
      </c>
      <c r="C105" s="312">
        <v>31.2</v>
      </c>
      <c r="D105" s="312">
        <v>33.6</v>
      </c>
      <c r="E105" s="312">
        <v>32.799999999999997</v>
      </c>
      <c r="F105" s="421">
        <v>32.799999999999997</v>
      </c>
      <c r="G105" s="422">
        <v>25.6</v>
      </c>
      <c r="H105" s="421">
        <v>25.6</v>
      </c>
      <c r="I105" s="421">
        <v>30.4</v>
      </c>
      <c r="J105" s="421">
        <v>30.4</v>
      </c>
      <c r="K105" s="423">
        <v>30.4</v>
      </c>
      <c r="L105" s="421">
        <v>80.8</v>
      </c>
      <c r="M105" s="421">
        <v>108.8</v>
      </c>
      <c r="N105" s="421">
        <v>108.8</v>
      </c>
      <c r="O105" s="421">
        <v>108.8</v>
      </c>
      <c r="P105" s="421">
        <v>107.2</v>
      </c>
      <c r="Q105" s="422">
        <v>40</v>
      </c>
      <c r="R105" s="421">
        <v>43.2</v>
      </c>
      <c r="S105" s="421">
        <v>34.4</v>
      </c>
      <c r="T105" s="421">
        <v>43.2</v>
      </c>
      <c r="U105" s="423">
        <v>40</v>
      </c>
      <c r="V105" s="421">
        <v>41.6</v>
      </c>
      <c r="W105" s="421">
        <v>41.6</v>
      </c>
      <c r="X105" s="421">
        <v>41.6</v>
      </c>
      <c r="Y105" s="421">
        <v>42.4</v>
      </c>
      <c r="Z105" s="421">
        <v>42.4</v>
      </c>
      <c r="AA105" s="315" t="s">
        <v>419</v>
      </c>
      <c r="AB105" s="314" t="s">
        <v>419</v>
      </c>
      <c r="AC105" s="314" t="s">
        <v>419</v>
      </c>
      <c r="AD105" s="314" t="s">
        <v>419</v>
      </c>
      <c r="AE105" s="425" t="s">
        <v>419</v>
      </c>
      <c r="AF105" s="421">
        <v>20.8</v>
      </c>
      <c r="AG105" s="421">
        <v>20.8</v>
      </c>
      <c r="AH105" s="421">
        <v>20.8</v>
      </c>
      <c r="AI105" s="421">
        <v>20.8</v>
      </c>
      <c r="AJ105" s="421">
        <v>20.8</v>
      </c>
      <c r="AK105" s="422">
        <v>1037.5999999999999</v>
      </c>
      <c r="AL105" s="421">
        <v>1037.5999999999999</v>
      </c>
      <c r="AM105" s="421">
        <v>1037.5999999999999</v>
      </c>
      <c r="AN105" s="421">
        <v>1037.5999999999999</v>
      </c>
      <c r="AO105" s="423">
        <v>1037.5999999999999</v>
      </c>
      <c r="AP105" s="421">
        <v>960</v>
      </c>
      <c r="AQ105" s="421">
        <v>793.6</v>
      </c>
      <c r="AR105" s="421">
        <v>822.4</v>
      </c>
      <c r="AS105" s="421">
        <v>904.8</v>
      </c>
      <c r="AT105" s="421">
        <v>776.8</v>
      </c>
      <c r="AU105" s="315" t="s">
        <v>419</v>
      </c>
      <c r="AV105" s="314" t="s">
        <v>419</v>
      </c>
      <c r="AW105" s="314" t="s">
        <v>419</v>
      </c>
      <c r="AX105" s="314" t="s">
        <v>419</v>
      </c>
      <c r="AY105" s="425" t="s">
        <v>419</v>
      </c>
      <c r="AZ105" s="424" t="s">
        <v>419</v>
      </c>
      <c r="BA105" s="424" t="s">
        <v>419</v>
      </c>
      <c r="BB105" s="424" t="s">
        <v>419</v>
      </c>
      <c r="BC105" s="424" t="s">
        <v>419</v>
      </c>
      <c r="BD105" s="424" t="s">
        <v>419</v>
      </c>
      <c r="BE105" s="426" t="s">
        <v>419</v>
      </c>
      <c r="BF105" s="424" t="s">
        <v>419</v>
      </c>
      <c r="BG105" s="424" t="s">
        <v>419</v>
      </c>
      <c r="BH105" s="424" t="s">
        <v>419</v>
      </c>
      <c r="BI105" s="427" t="s">
        <v>419</v>
      </c>
      <c r="BJ105" s="424" t="s">
        <v>419</v>
      </c>
      <c r="BK105" s="424" t="s">
        <v>419</v>
      </c>
      <c r="BL105" s="424" t="s">
        <v>419</v>
      </c>
      <c r="BM105" s="424" t="s">
        <v>419</v>
      </c>
      <c r="BN105" s="424" t="s">
        <v>419</v>
      </c>
      <c r="BO105" s="426"/>
      <c r="BP105" s="424"/>
      <c r="BQ105" s="424"/>
      <c r="BR105" s="424"/>
      <c r="BS105" s="427"/>
      <c r="BT105" s="424" t="s">
        <v>419</v>
      </c>
      <c r="BU105" s="424" t="s">
        <v>419</v>
      </c>
      <c r="BV105" s="424" t="s">
        <v>419</v>
      </c>
      <c r="BW105" s="424" t="s">
        <v>419</v>
      </c>
      <c r="BX105" s="427" t="s">
        <v>419</v>
      </c>
      <c r="BY105" s="353"/>
    </row>
    <row r="106" spans="1:77" x14ac:dyDescent="0.25">
      <c r="A106" s="254" t="s">
        <v>246</v>
      </c>
      <c r="B106" s="311">
        <v>38.4</v>
      </c>
      <c r="C106" s="312">
        <v>38.4</v>
      </c>
      <c r="D106" s="312">
        <v>38.4</v>
      </c>
      <c r="E106" s="312">
        <v>33.6</v>
      </c>
      <c r="F106" s="421">
        <v>24.8</v>
      </c>
      <c r="G106" s="422">
        <v>40</v>
      </c>
      <c r="H106" s="421">
        <v>40</v>
      </c>
      <c r="I106" s="421">
        <v>41.6</v>
      </c>
      <c r="J106" s="421">
        <v>41.6</v>
      </c>
      <c r="K106" s="423">
        <v>41.6</v>
      </c>
      <c r="L106" s="421">
        <v>142.4</v>
      </c>
      <c r="M106" s="421">
        <v>150.4</v>
      </c>
      <c r="N106" s="421">
        <v>150.4</v>
      </c>
      <c r="O106" s="421">
        <v>150.4</v>
      </c>
      <c r="P106" s="421">
        <v>154.4</v>
      </c>
      <c r="Q106" s="422">
        <v>47.2</v>
      </c>
      <c r="R106" s="421">
        <v>47.2</v>
      </c>
      <c r="S106" s="421">
        <v>47.2</v>
      </c>
      <c r="T106" s="421">
        <v>47.2</v>
      </c>
      <c r="U106" s="423">
        <v>47.2</v>
      </c>
      <c r="V106" s="421">
        <v>62.4</v>
      </c>
      <c r="W106" s="421">
        <v>63.2</v>
      </c>
      <c r="X106" s="421">
        <v>63.2</v>
      </c>
      <c r="Y106" s="421">
        <v>65.599999999999994</v>
      </c>
      <c r="Z106" s="421">
        <v>65.599999999999994</v>
      </c>
      <c r="AA106" s="315" t="s">
        <v>419</v>
      </c>
      <c r="AB106" s="314" t="s">
        <v>419</v>
      </c>
      <c r="AC106" s="314" t="s">
        <v>419</v>
      </c>
      <c r="AD106" s="314" t="s">
        <v>419</v>
      </c>
      <c r="AE106" s="425" t="s">
        <v>419</v>
      </c>
      <c r="AF106" s="421">
        <v>35.200000000000003</v>
      </c>
      <c r="AG106" s="421">
        <v>35.200000000000003</v>
      </c>
      <c r="AH106" s="421">
        <v>35.200000000000003</v>
      </c>
      <c r="AI106" s="421">
        <v>35.200000000000003</v>
      </c>
      <c r="AJ106" s="421">
        <v>35.200000000000003</v>
      </c>
      <c r="AK106" s="315" t="s">
        <v>419</v>
      </c>
      <c r="AL106" s="314" t="s">
        <v>419</v>
      </c>
      <c r="AM106" s="314" t="s">
        <v>419</v>
      </c>
      <c r="AN106" s="314" t="s">
        <v>419</v>
      </c>
      <c r="AO106" s="425" t="s">
        <v>419</v>
      </c>
      <c r="AP106" s="314" t="s">
        <v>419</v>
      </c>
      <c r="AQ106" s="314" t="s">
        <v>419</v>
      </c>
      <c r="AR106" s="314" t="s">
        <v>419</v>
      </c>
      <c r="AS106" s="314" t="s">
        <v>419</v>
      </c>
      <c r="AT106" s="314" t="s">
        <v>419</v>
      </c>
      <c r="AU106" s="422" t="s">
        <v>419</v>
      </c>
      <c r="AV106" s="421" t="s">
        <v>419</v>
      </c>
      <c r="AW106" s="421" t="s">
        <v>419</v>
      </c>
      <c r="AX106" s="421" t="s">
        <v>419</v>
      </c>
      <c r="AY106" s="423" t="s">
        <v>419</v>
      </c>
      <c r="AZ106" s="424" t="s">
        <v>419</v>
      </c>
      <c r="BA106" s="424" t="s">
        <v>419</v>
      </c>
      <c r="BB106" s="424" t="s">
        <v>419</v>
      </c>
      <c r="BC106" s="424" t="s">
        <v>419</v>
      </c>
      <c r="BD106" s="424" t="s">
        <v>419</v>
      </c>
      <c r="BE106" s="426" t="s">
        <v>419</v>
      </c>
      <c r="BF106" s="424" t="s">
        <v>419</v>
      </c>
      <c r="BG106" s="424" t="s">
        <v>419</v>
      </c>
      <c r="BH106" s="424" t="s">
        <v>419</v>
      </c>
      <c r="BI106" s="427" t="s">
        <v>419</v>
      </c>
      <c r="BJ106" s="424" t="s">
        <v>419</v>
      </c>
      <c r="BK106" s="424" t="s">
        <v>419</v>
      </c>
      <c r="BL106" s="424" t="s">
        <v>419</v>
      </c>
      <c r="BM106" s="424" t="s">
        <v>419</v>
      </c>
      <c r="BN106" s="424" t="s">
        <v>419</v>
      </c>
      <c r="BO106" s="426"/>
      <c r="BP106" s="424"/>
      <c r="BQ106" s="424"/>
      <c r="BR106" s="424"/>
      <c r="BS106" s="427"/>
      <c r="BT106" s="424" t="s">
        <v>419</v>
      </c>
      <c r="BU106" s="424" t="s">
        <v>419</v>
      </c>
      <c r="BV106" s="424" t="s">
        <v>419</v>
      </c>
      <c r="BW106" s="424" t="s">
        <v>419</v>
      </c>
      <c r="BX106" s="427" t="s">
        <v>419</v>
      </c>
      <c r="BY106" s="353"/>
    </row>
    <row r="107" spans="1:77" x14ac:dyDescent="0.25">
      <c r="A107" s="254" t="s">
        <v>247</v>
      </c>
      <c r="B107" s="311">
        <v>37.6</v>
      </c>
      <c r="C107" s="312">
        <v>39.200000000000003</v>
      </c>
      <c r="D107" s="312">
        <v>43.2</v>
      </c>
      <c r="E107" s="312">
        <v>41.6</v>
      </c>
      <c r="F107" s="421">
        <v>40.799999999999997</v>
      </c>
      <c r="G107" s="422">
        <v>38.4</v>
      </c>
      <c r="H107" s="421">
        <v>38.4</v>
      </c>
      <c r="I107" s="421">
        <v>40.799999999999997</v>
      </c>
      <c r="J107" s="421">
        <v>40.799999999999997</v>
      </c>
      <c r="K107" s="423">
        <v>40.799999999999997</v>
      </c>
      <c r="L107" s="421">
        <v>136</v>
      </c>
      <c r="M107" s="421">
        <v>143.19999999999999</v>
      </c>
      <c r="N107" s="421">
        <v>143.19999999999999</v>
      </c>
      <c r="O107" s="421">
        <v>143.19999999999999</v>
      </c>
      <c r="P107" s="421">
        <v>144</v>
      </c>
      <c r="Q107" s="422">
        <v>48.8</v>
      </c>
      <c r="R107" s="421">
        <v>48.8</v>
      </c>
      <c r="S107" s="421">
        <v>48.8</v>
      </c>
      <c r="T107" s="421">
        <v>48.8</v>
      </c>
      <c r="U107" s="423">
        <v>48.8</v>
      </c>
      <c r="V107" s="421">
        <v>73.599999999999994</v>
      </c>
      <c r="W107" s="421">
        <v>73.599999999999994</v>
      </c>
      <c r="X107" s="421">
        <v>79.2</v>
      </c>
      <c r="Y107" s="421">
        <v>79.2</v>
      </c>
      <c r="Z107" s="421">
        <v>78.400000000000006</v>
      </c>
      <c r="AA107" s="315" t="s">
        <v>419</v>
      </c>
      <c r="AB107" s="314" t="s">
        <v>419</v>
      </c>
      <c r="AC107" s="314" t="s">
        <v>419</v>
      </c>
      <c r="AD107" s="314" t="s">
        <v>419</v>
      </c>
      <c r="AE107" s="425" t="s">
        <v>419</v>
      </c>
      <c r="AF107" s="421">
        <v>44</v>
      </c>
      <c r="AG107" s="421">
        <v>44</v>
      </c>
      <c r="AH107" s="421">
        <v>44</v>
      </c>
      <c r="AI107" s="421">
        <v>44</v>
      </c>
      <c r="AJ107" s="421">
        <v>44</v>
      </c>
      <c r="AK107" s="315" t="s">
        <v>419</v>
      </c>
      <c r="AL107" s="314" t="s">
        <v>419</v>
      </c>
      <c r="AM107" s="314" t="s">
        <v>419</v>
      </c>
      <c r="AN107" s="314" t="s">
        <v>419</v>
      </c>
      <c r="AO107" s="425" t="s">
        <v>419</v>
      </c>
      <c r="AP107" s="314" t="s">
        <v>419</v>
      </c>
      <c r="AQ107" s="314" t="s">
        <v>419</v>
      </c>
      <c r="AR107" s="314" t="s">
        <v>419</v>
      </c>
      <c r="AS107" s="314" t="s">
        <v>419</v>
      </c>
      <c r="AT107" s="314" t="s">
        <v>419</v>
      </c>
      <c r="AU107" s="422" t="s">
        <v>419</v>
      </c>
      <c r="AV107" s="421" t="s">
        <v>419</v>
      </c>
      <c r="AW107" s="421" t="s">
        <v>419</v>
      </c>
      <c r="AX107" s="421" t="s">
        <v>419</v>
      </c>
      <c r="AY107" s="423" t="s">
        <v>419</v>
      </c>
      <c r="AZ107" s="424" t="s">
        <v>419</v>
      </c>
      <c r="BA107" s="424" t="s">
        <v>419</v>
      </c>
      <c r="BB107" s="424" t="s">
        <v>419</v>
      </c>
      <c r="BC107" s="424" t="s">
        <v>419</v>
      </c>
      <c r="BD107" s="424" t="s">
        <v>419</v>
      </c>
      <c r="BE107" s="426" t="s">
        <v>419</v>
      </c>
      <c r="BF107" s="424" t="s">
        <v>419</v>
      </c>
      <c r="BG107" s="424" t="s">
        <v>419</v>
      </c>
      <c r="BH107" s="424" t="s">
        <v>419</v>
      </c>
      <c r="BI107" s="427" t="s">
        <v>419</v>
      </c>
      <c r="BJ107" s="424" t="s">
        <v>419</v>
      </c>
      <c r="BK107" s="424" t="s">
        <v>419</v>
      </c>
      <c r="BL107" s="424" t="s">
        <v>419</v>
      </c>
      <c r="BM107" s="424" t="s">
        <v>419</v>
      </c>
      <c r="BN107" s="424" t="s">
        <v>419</v>
      </c>
      <c r="BO107" s="426"/>
      <c r="BP107" s="424"/>
      <c r="BQ107" s="424"/>
      <c r="BR107" s="424"/>
      <c r="BS107" s="427"/>
      <c r="BT107" s="424" t="s">
        <v>419</v>
      </c>
      <c r="BU107" s="424" t="s">
        <v>419</v>
      </c>
      <c r="BV107" s="424" t="s">
        <v>419</v>
      </c>
      <c r="BW107" s="424" t="s">
        <v>419</v>
      </c>
      <c r="BX107" s="427" t="s">
        <v>419</v>
      </c>
      <c r="BY107" s="353"/>
    </row>
    <row r="108" spans="1:77" x14ac:dyDescent="0.25">
      <c r="A108" s="254" t="s">
        <v>248</v>
      </c>
      <c r="B108" s="311">
        <v>39.200000000000003</v>
      </c>
      <c r="C108" s="312">
        <v>39.200000000000003</v>
      </c>
      <c r="D108" s="312">
        <v>32.799999999999997</v>
      </c>
      <c r="E108" s="312">
        <v>37.6</v>
      </c>
      <c r="F108" s="421">
        <v>37.6</v>
      </c>
      <c r="G108" s="422">
        <v>40</v>
      </c>
      <c r="H108" s="421">
        <v>40</v>
      </c>
      <c r="I108" s="421">
        <v>42.4</v>
      </c>
      <c r="J108" s="421">
        <v>42.4</v>
      </c>
      <c r="K108" s="423">
        <v>42.4</v>
      </c>
      <c r="L108" s="421">
        <v>137.6</v>
      </c>
      <c r="M108" s="421">
        <v>147.19999999999999</v>
      </c>
      <c r="N108" s="421">
        <v>147.19999999999999</v>
      </c>
      <c r="O108" s="421">
        <v>147.19999999999999</v>
      </c>
      <c r="P108" s="421">
        <v>153.6</v>
      </c>
      <c r="Q108" s="422">
        <v>41.6</v>
      </c>
      <c r="R108" s="421">
        <v>41.6</v>
      </c>
      <c r="S108" s="421">
        <v>41.6</v>
      </c>
      <c r="T108" s="421">
        <v>41.6</v>
      </c>
      <c r="U108" s="423">
        <v>41.6</v>
      </c>
      <c r="V108" s="421">
        <v>63.2</v>
      </c>
      <c r="W108" s="421">
        <v>63.2</v>
      </c>
      <c r="X108" s="421">
        <v>56.8</v>
      </c>
      <c r="Y108" s="421">
        <v>61.6</v>
      </c>
      <c r="Z108" s="421">
        <v>61.6</v>
      </c>
      <c r="AA108" s="422" t="s">
        <v>419</v>
      </c>
      <c r="AB108" s="421" t="s">
        <v>419</v>
      </c>
      <c r="AC108" s="421" t="s">
        <v>419</v>
      </c>
      <c r="AD108" s="421" t="s">
        <v>419</v>
      </c>
      <c r="AE108" s="423" t="s">
        <v>419</v>
      </c>
      <c r="AF108" s="424" t="s">
        <v>419</v>
      </c>
      <c r="AG108" s="424" t="s">
        <v>419</v>
      </c>
      <c r="AH108" s="424" t="s">
        <v>419</v>
      </c>
      <c r="AI108" s="424" t="s">
        <v>419</v>
      </c>
      <c r="AJ108" s="424" t="s">
        <v>419</v>
      </c>
      <c r="AK108" s="315" t="s">
        <v>419</v>
      </c>
      <c r="AL108" s="314" t="s">
        <v>419</v>
      </c>
      <c r="AM108" s="314" t="s">
        <v>419</v>
      </c>
      <c r="AN108" s="314" t="s">
        <v>419</v>
      </c>
      <c r="AO108" s="425" t="s">
        <v>419</v>
      </c>
      <c r="AP108" s="314" t="s">
        <v>419</v>
      </c>
      <c r="AQ108" s="314" t="s">
        <v>419</v>
      </c>
      <c r="AR108" s="314" t="s">
        <v>419</v>
      </c>
      <c r="AS108" s="314" t="s">
        <v>419</v>
      </c>
      <c r="AT108" s="314" t="s">
        <v>419</v>
      </c>
      <c r="AU108" s="315" t="s">
        <v>419</v>
      </c>
      <c r="AV108" s="314" t="s">
        <v>419</v>
      </c>
      <c r="AW108" s="314" t="s">
        <v>419</v>
      </c>
      <c r="AX108" s="314" t="s">
        <v>419</v>
      </c>
      <c r="AY108" s="425" t="s">
        <v>419</v>
      </c>
      <c r="AZ108" s="424" t="s">
        <v>419</v>
      </c>
      <c r="BA108" s="424" t="s">
        <v>419</v>
      </c>
      <c r="BB108" s="424" t="s">
        <v>419</v>
      </c>
      <c r="BC108" s="424" t="s">
        <v>419</v>
      </c>
      <c r="BD108" s="424" t="s">
        <v>419</v>
      </c>
      <c r="BE108" s="426" t="s">
        <v>419</v>
      </c>
      <c r="BF108" s="424" t="s">
        <v>419</v>
      </c>
      <c r="BG108" s="424" t="s">
        <v>419</v>
      </c>
      <c r="BH108" s="424" t="s">
        <v>419</v>
      </c>
      <c r="BI108" s="427" t="s">
        <v>419</v>
      </c>
      <c r="BJ108" s="424" t="s">
        <v>419</v>
      </c>
      <c r="BK108" s="424" t="s">
        <v>419</v>
      </c>
      <c r="BL108" s="424" t="s">
        <v>419</v>
      </c>
      <c r="BM108" s="424" t="s">
        <v>419</v>
      </c>
      <c r="BN108" s="424" t="s">
        <v>419</v>
      </c>
      <c r="BO108" s="426"/>
      <c r="BP108" s="424"/>
      <c r="BQ108" s="424"/>
      <c r="BR108" s="424"/>
      <c r="BS108" s="427"/>
      <c r="BT108" s="424" t="s">
        <v>419</v>
      </c>
      <c r="BU108" s="424" t="s">
        <v>419</v>
      </c>
      <c r="BV108" s="424" t="s">
        <v>419</v>
      </c>
      <c r="BW108" s="424" t="s">
        <v>419</v>
      </c>
      <c r="BX108" s="427" t="s">
        <v>419</v>
      </c>
      <c r="BY108" s="353"/>
    </row>
    <row r="109" spans="1:77" x14ac:dyDescent="0.25">
      <c r="A109" s="254" t="s">
        <v>249</v>
      </c>
      <c r="B109" s="311">
        <v>40</v>
      </c>
      <c r="C109" s="312">
        <v>40</v>
      </c>
      <c r="D109" s="312">
        <v>44</v>
      </c>
      <c r="E109" s="312">
        <v>44</v>
      </c>
      <c r="F109" s="421">
        <v>44</v>
      </c>
      <c r="G109" s="422">
        <v>40</v>
      </c>
      <c r="H109" s="421">
        <v>40</v>
      </c>
      <c r="I109" s="421">
        <v>40.799999999999997</v>
      </c>
      <c r="J109" s="421">
        <v>40.799999999999997</v>
      </c>
      <c r="K109" s="423">
        <v>40.799999999999997</v>
      </c>
      <c r="L109" s="421">
        <v>137.6</v>
      </c>
      <c r="M109" s="421">
        <v>144</v>
      </c>
      <c r="N109" s="421">
        <v>144</v>
      </c>
      <c r="O109" s="421">
        <v>144</v>
      </c>
      <c r="P109" s="421">
        <v>143.19999999999999</v>
      </c>
      <c r="Q109" s="422">
        <v>48.8</v>
      </c>
      <c r="R109" s="421">
        <v>48.8</v>
      </c>
      <c r="S109" s="421">
        <v>48.8</v>
      </c>
      <c r="T109" s="421">
        <v>48.8</v>
      </c>
      <c r="U109" s="423">
        <v>48.8</v>
      </c>
      <c r="V109" s="421">
        <v>71.2</v>
      </c>
      <c r="W109" s="421">
        <v>71.2</v>
      </c>
      <c r="X109" s="421">
        <v>84</v>
      </c>
      <c r="Y109" s="421">
        <v>84</v>
      </c>
      <c r="Z109" s="421">
        <v>84</v>
      </c>
      <c r="AA109" s="315" t="s">
        <v>419</v>
      </c>
      <c r="AB109" s="314" t="s">
        <v>419</v>
      </c>
      <c r="AC109" s="314" t="s">
        <v>419</v>
      </c>
      <c r="AD109" s="314" t="s">
        <v>419</v>
      </c>
      <c r="AE109" s="425" t="s">
        <v>419</v>
      </c>
      <c r="AF109" s="421">
        <v>54.4</v>
      </c>
      <c r="AG109" s="421">
        <v>54.4</v>
      </c>
      <c r="AH109" s="421">
        <v>54.4</v>
      </c>
      <c r="AI109" s="421">
        <v>54.4</v>
      </c>
      <c r="AJ109" s="421">
        <v>54.4</v>
      </c>
      <c r="AK109" s="315" t="s">
        <v>419</v>
      </c>
      <c r="AL109" s="314" t="s">
        <v>419</v>
      </c>
      <c r="AM109" s="314" t="s">
        <v>419</v>
      </c>
      <c r="AN109" s="314" t="s">
        <v>419</v>
      </c>
      <c r="AO109" s="425" t="s">
        <v>419</v>
      </c>
      <c r="AP109" s="314" t="s">
        <v>419</v>
      </c>
      <c r="AQ109" s="314" t="s">
        <v>419</v>
      </c>
      <c r="AR109" s="314" t="s">
        <v>419</v>
      </c>
      <c r="AS109" s="314" t="s">
        <v>419</v>
      </c>
      <c r="AT109" s="314" t="s">
        <v>419</v>
      </c>
      <c r="AU109" s="422">
        <v>1520</v>
      </c>
      <c r="AV109" s="421">
        <v>1520</v>
      </c>
      <c r="AW109" s="421">
        <v>1520</v>
      </c>
      <c r="AX109" s="421">
        <v>1520</v>
      </c>
      <c r="AY109" s="423">
        <v>1520</v>
      </c>
      <c r="AZ109" s="424" t="s">
        <v>419</v>
      </c>
      <c r="BA109" s="424" t="s">
        <v>419</v>
      </c>
      <c r="BB109" s="424" t="s">
        <v>419</v>
      </c>
      <c r="BC109" s="424" t="s">
        <v>419</v>
      </c>
      <c r="BD109" s="424" t="s">
        <v>419</v>
      </c>
      <c r="BE109" s="426" t="s">
        <v>419</v>
      </c>
      <c r="BF109" s="424" t="s">
        <v>419</v>
      </c>
      <c r="BG109" s="424" t="s">
        <v>419</v>
      </c>
      <c r="BH109" s="424" t="s">
        <v>419</v>
      </c>
      <c r="BI109" s="427" t="s">
        <v>419</v>
      </c>
      <c r="BJ109" s="424" t="s">
        <v>419</v>
      </c>
      <c r="BK109" s="424" t="s">
        <v>419</v>
      </c>
      <c r="BL109" s="424" t="s">
        <v>419</v>
      </c>
      <c r="BM109" s="424" t="s">
        <v>419</v>
      </c>
      <c r="BN109" s="424" t="s">
        <v>419</v>
      </c>
      <c r="BO109" s="426"/>
      <c r="BP109" s="424"/>
      <c r="BQ109" s="424"/>
      <c r="BR109" s="424"/>
      <c r="BS109" s="427"/>
      <c r="BT109" s="424" t="s">
        <v>419</v>
      </c>
      <c r="BU109" s="424" t="s">
        <v>419</v>
      </c>
      <c r="BV109" s="424" t="s">
        <v>419</v>
      </c>
      <c r="BW109" s="424" t="s">
        <v>419</v>
      </c>
      <c r="BX109" s="427" t="s">
        <v>419</v>
      </c>
      <c r="BY109" s="353"/>
    </row>
    <row r="110" spans="1:77" x14ac:dyDescent="0.25">
      <c r="A110" s="254" t="s">
        <v>250</v>
      </c>
      <c r="B110" s="311">
        <v>44.8</v>
      </c>
      <c r="C110" s="312">
        <v>44.8</v>
      </c>
      <c r="D110" s="312">
        <v>52</v>
      </c>
      <c r="E110" s="312">
        <v>52</v>
      </c>
      <c r="F110" s="421">
        <v>52</v>
      </c>
      <c r="G110" s="422">
        <v>27.2</v>
      </c>
      <c r="H110" s="421">
        <v>27.2</v>
      </c>
      <c r="I110" s="421">
        <v>29.6</v>
      </c>
      <c r="J110" s="421">
        <v>29.6</v>
      </c>
      <c r="K110" s="423">
        <v>29.6</v>
      </c>
      <c r="L110" s="421">
        <v>102.4</v>
      </c>
      <c r="M110" s="421">
        <v>114.4</v>
      </c>
      <c r="N110" s="421">
        <v>114.4</v>
      </c>
      <c r="O110" s="421">
        <v>114.4</v>
      </c>
      <c r="P110" s="421">
        <v>118.4</v>
      </c>
      <c r="Q110" s="422">
        <v>49.6</v>
      </c>
      <c r="R110" s="421">
        <v>56</v>
      </c>
      <c r="S110" s="421">
        <v>56</v>
      </c>
      <c r="T110" s="421">
        <v>56</v>
      </c>
      <c r="U110" s="423">
        <v>55.2</v>
      </c>
      <c r="V110" s="421">
        <v>50.4</v>
      </c>
      <c r="W110" s="421">
        <v>50.4</v>
      </c>
      <c r="X110" s="421">
        <v>60.8</v>
      </c>
      <c r="Y110" s="421">
        <v>60.8</v>
      </c>
      <c r="Z110" s="421">
        <v>60.8</v>
      </c>
      <c r="AA110" s="422">
        <v>10.4</v>
      </c>
      <c r="AB110" s="421">
        <v>11.2</v>
      </c>
      <c r="AC110" s="421">
        <v>11.2</v>
      </c>
      <c r="AD110" s="421">
        <v>13.6</v>
      </c>
      <c r="AE110" s="423">
        <v>13.6</v>
      </c>
      <c r="AF110" s="424" t="s">
        <v>419</v>
      </c>
      <c r="AG110" s="424" t="s">
        <v>419</v>
      </c>
      <c r="AH110" s="424" t="s">
        <v>419</v>
      </c>
      <c r="AI110" s="424" t="s">
        <v>419</v>
      </c>
      <c r="AJ110" s="424" t="s">
        <v>419</v>
      </c>
      <c r="AK110" s="315" t="s">
        <v>419</v>
      </c>
      <c r="AL110" s="314" t="s">
        <v>419</v>
      </c>
      <c r="AM110" s="314" t="s">
        <v>419</v>
      </c>
      <c r="AN110" s="314" t="s">
        <v>419</v>
      </c>
      <c r="AO110" s="425" t="s">
        <v>419</v>
      </c>
      <c r="AP110" s="421">
        <v>1283.2</v>
      </c>
      <c r="AQ110" s="421">
        <v>1336.8</v>
      </c>
      <c r="AR110" s="421">
        <v>1348</v>
      </c>
      <c r="AS110" s="421">
        <v>1632</v>
      </c>
      <c r="AT110" s="421">
        <v>1638.4</v>
      </c>
      <c r="AU110" s="315" t="s">
        <v>419</v>
      </c>
      <c r="AV110" s="314" t="s">
        <v>419</v>
      </c>
      <c r="AW110" s="314" t="s">
        <v>419</v>
      </c>
      <c r="AX110" s="314" t="s">
        <v>419</v>
      </c>
      <c r="AY110" s="425" t="s">
        <v>419</v>
      </c>
      <c r="AZ110" s="424" t="s">
        <v>419</v>
      </c>
      <c r="BA110" s="424" t="s">
        <v>419</v>
      </c>
      <c r="BB110" s="424" t="s">
        <v>419</v>
      </c>
      <c r="BC110" s="424" t="s">
        <v>419</v>
      </c>
      <c r="BD110" s="424" t="s">
        <v>419</v>
      </c>
      <c r="BE110" s="426" t="s">
        <v>419</v>
      </c>
      <c r="BF110" s="424" t="s">
        <v>419</v>
      </c>
      <c r="BG110" s="424" t="s">
        <v>419</v>
      </c>
      <c r="BH110" s="424" t="s">
        <v>419</v>
      </c>
      <c r="BI110" s="427" t="s">
        <v>419</v>
      </c>
      <c r="BJ110" s="424" t="s">
        <v>419</v>
      </c>
      <c r="BK110" s="424" t="s">
        <v>419</v>
      </c>
      <c r="BL110" s="424" t="s">
        <v>419</v>
      </c>
      <c r="BM110" s="424" t="s">
        <v>419</v>
      </c>
      <c r="BN110" s="424" t="s">
        <v>419</v>
      </c>
      <c r="BO110" s="426"/>
      <c r="BP110" s="424"/>
      <c r="BQ110" s="424"/>
      <c r="BR110" s="424"/>
      <c r="BS110" s="427"/>
      <c r="BT110" s="424" t="s">
        <v>419</v>
      </c>
      <c r="BU110" s="424" t="s">
        <v>419</v>
      </c>
      <c r="BV110" s="424" t="s">
        <v>419</v>
      </c>
      <c r="BW110" s="424" t="s">
        <v>419</v>
      </c>
      <c r="BX110" s="427" t="s">
        <v>419</v>
      </c>
      <c r="BY110" s="353"/>
    </row>
    <row r="111" spans="1:77" x14ac:dyDescent="0.25">
      <c r="A111" s="254" t="s">
        <v>251</v>
      </c>
      <c r="B111" s="311">
        <v>32</v>
      </c>
      <c r="C111" s="312">
        <v>32</v>
      </c>
      <c r="D111" s="312">
        <v>32</v>
      </c>
      <c r="E111" s="312">
        <v>32</v>
      </c>
      <c r="F111" s="421">
        <v>32</v>
      </c>
      <c r="G111" s="315" t="s">
        <v>419</v>
      </c>
      <c r="H111" s="314" t="s">
        <v>419</v>
      </c>
      <c r="I111" s="314" t="s">
        <v>419</v>
      </c>
      <c r="J111" s="314" t="s">
        <v>419</v>
      </c>
      <c r="K111" s="425" t="s">
        <v>419</v>
      </c>
      <c r="L111" s="421">
        <v>52</v>
      </c>
      <c r="M111" s="421">
        <v>58.4</v>
      </c>
      <c r="N111" s="421">
        <v>58.4</v>
      </c>
      <c r="O111" s="421">
        <v>58.4</v>
      </c>
      <c r="P111" s="421">
        <v>68</v>
      </c>
      <c r="Q111" s="422">
        <v>28</v>
      </c>
      <c r="R111" s="421">
        <v>28</v>
      </c>
      <c r="S111" s="421">
        <v>28</v>
      </c>
      <c r="T111" s="421">
        <v>28</v>
      </c>
      <c r="U111" s="423">
        <v>28</v>
      </c>
      <c r="V111" s="421">
        <v>38.4</v>
      </c>
      <c r="W111" s="421">
        <v>38.4</v>
      </c>
      <c r="X111" s="421">
        <v>38.4</v>
      </c>
      <c r="Y111" s="421">
        <v>37.6</v>
      </c>
      <c r="Z111" s="421">
        <v>37.6</v>
      </c>
      <c r="AA111" s="315" t="s">
        <v>419</v>
      </c>
      <c r="AB111" s="314" t="s">
        <v>419</v>
      </c>
      <c r="AC111" s="314" t="s">
        <v>419</v>
      </c>
      <c r="AD111" s="314" t="s">
        <v>419</v>
      </c>
      <c r="AE111" s="425" t="s">
        <v>419</v>
      </c>
      <c r="AF111" s="424" t="s">
        <v>419</v>
      </c>
      <c r="AG111" s="424" t="s">
        <v>419</v>
      </c>
      <c r="AH111" s="424" t="s">
        <v>419</v>
      </c>
      <c r="AI111" s="424" t="s">
        <v>419</v>
      </c>
      <c r="AJ111" s="424" t="s">
        <v>419</v>
      </c>
      <c r="AK111" s="315" t="s">
        <v>419</v>
      </c>
      <c r="AL111" s="314" t="s">
        <v>419</v>
      </c>
      <c r="AM111" s="314" t="s">
        <v>419</v>
      </c>
      <c r="AN111" s="314" t="s">
        <v>419</v>
      </c>
      <c r="AO111" s="425" t="s">
        <v>419</v>
      </c>
      <c r="AP111" s="421">
        <v>892.8</v>
      </c>
      <c r="AQ111" s="421">
        <v>892.8</v>
      </c>
      <c r="AR111" s="421">
        <v>892.8</v>
      </c>
      <c r="AS111" s="421">
        <v>892.8</v>
      </c>
      <c r="AT111" s="421">
        <v>892.8</v>
      </c>
      <c r="AU111" s="422" t="s">
        <v>419</v>
      </c>
      <c r="AV111" s="421" t="s">
        <v>419</v>
      </c>
      <c r="AW111" s="421" t="s">
        <v>419</v>
      </c>
      <c r="AX111" s="421" t="s">
        <v>419</v>
      </c>
      <c r="AY111" s="423" t="s">
        <v>419</v>
      </c>
      <c r="AZ111" s="424" t="s">
        <v>419</v>
      </c>
      <c r="BA111" s="424" t="s">
        <v>419</v>
      </c>
      <c r="BB111" s="424" t="s">
        <v>419</v>
      </c>
      <c r="BC111" s="424" t="s">
        <v>419</v>
      </c>
      <c r="BD111" s="424" t="s">
        <v>419</v>
      </c>
      <c r="BE111" s="426" t="s">
        <v>419</v>
      </c>
      <c r="BF111" s="424" t="s">
        <v>419</v>
      </c>
      <c r="BG111" s="424" t="s">
        <v>419</v>
      </c>
      <c r="BH111" s="424" t="s">
        <v>419</v>
      </c>
      <c r="BI111" s="427" t="s">
        <v>419</v>
      </c>
      <c r="BJ111" s="424" t="s">
        <v>419</v>
      </c>
      <c r="BK111" s="424" t="s">
        <v>419</v>
      </c>
      <c r="BL111" s="424" t="s">
        <v>419</v>
      </c>
      <c r="BM111" s="424" t="s">
        <v>419</v>
      </c>
      <c r="BN111" s="424" t="s">
        <v>419</v>
      </c>
      <c r="BO111" s="426"/>
      <c r="BP111" s="424"/>
      <c r="BQ111" s="424"/>
      <c r="BR111" s="424"/>
      <c r="BS111" s="427"/>
      <c r="BT111" s="424" t="s">
        <v>419</v>
      </c>
      <c r="BU111" s="424" t="s">
        <v>419</v>
      </c>
      <c r="BV111" s="424" t="s">
        <v>419</v>
      </c>
      <c r="BW111" s="424" t="s">
        <v>419</v>
      </c>
      <c r="BX111" s="427" t="s">
        <v>419</v>
      </c>
      <c r="BY111" s="353"/>
    </row>
    <row r="112" spans="1:77" x14ac:dyDescent="0.25">
      <c r="A112" s="254" t="s">
        <v>252</v>
      </c>
      <c r="B112" s="311">
        <v>36</v>
      </c>
      <c r="C112" s="312">
        <v>36</v>
      </c>
      <c r="D112" s="312">
        <v>24</v>
      </c>
      <c r="E112" s="312">
        <v>24</v>
      </c>
      <c r="F112" s="421">
        <v>33.6</v>
      </c>
      <c r="G112" s="422">
        <v>41.6</v>
      </c>
      <c r="H112" s="421">
        <v>41.6</v>
      </c>
      <c r="I112" s="421">
        <v>43.2</v>
      </c>
      <c r="J112" s="421">
        <v>43.2</v>
      </c>
      <c r="K112" s="423">
        <v>43.2</v>
      </c>
      <c r="L112" s="421">
        <v>146.4</v>
      </c>
      <c r="M112" s="421">
        <v>154.4</v>
      </c>
      <c r="N112" s="421">
        <v>154.4</v>
      </c>
      <c r="O112" s="421">
        <v>154.4</v>
      </c>
      <c r="P112" s="421">
        <v>158.4</v>
      </c>
      <c r="Q112" s="422">
        <v>40.799999999999997</v>
      </c>
      <c r="R112" s="421">
        <v>40.799999999999997</v>
      </c>
      <c r="S112" s="421">
        <v>40.799999999999997</v>
      </c>
      <c r="T112" s="421">
        <v>40.799999999999997</v>
      </c>
      <c r="U112" s="423">
        <v>40.799999999999997</v>
      </c>
      <c r="V112" s="421">
        <v>63.2</v>
      </c>
      <c r="W112" s="421">
        <v>61.6</v>
      </c>
      <c r="X112" s="421">
        <v>58.4</v>
      </c>
      <c r="Y112" s="421">
        <v>57.6</v>
      </c>
      <c r="Z112" s="421">
        <v>62.4</v>
      </c>
      <c r="AA112" s="315" t="s">
        <v>419</v>
      </c>
      <c r="AB112" s="314" t="s">
        <v>419</v>
      </c>
      <c r="AC112" s="314" t="s">
        <v>419</v>
      </c>
      <c r="AD112" s="314" t="s">
        <v>419</v>
      </c>
      <c r="AE112" s="425" t="s">
        <v>419</v>
      </c>
      <c r="AF112" s="424" t="s">
        <v>419</v>
      </c>
      <c r="AG112" s="424" t="s">
        <v>419</v>
      </c>
      <c r="AH112" s="424" t="s">
        <v>419</v>
      </c>
      <c r="AI112" s="424" t="s">
        <v>419</v>
      </c>
      <c r="AJ112" s="424" t="s">
        <v>419</v>
      </c>
      <c r="AK112" s="315" t="s">
        <v>419</v>
      </c>
      <c r="AL112" s="314" t="s">
        <v>419</v>
      </c>
      <c r="AM112" s="314" t="s">
        <v>419</v>
      </c>
      <c r="AN112" s="314" t="s">
        <v>419</v>
      </c>
      <c r="AO112" s="425" t="s">
        <v>419</v>
      </c>
      <c r="AP112" s="314" t="s">
        <v>419</v>
      </c>
      <c r="AQ112" s="314" t="s">
        <v>419</v>
      </c>
      <c r="AR112" s="314" t="s">
        <v>419</v>
      </c>
      <c r="AS112" s="314" t="s">
        <v>419</v>
      </c>
      <c r="AT112" s="314" t="s">
        <v>419</v>
      </c>
      <c r="AU112" s="315" t="s">
        <v>419</v>
      </c>
      <c r="AV112" s="314" t="s">
        <v>419</v>
      </c>
      <c r="AW112" s="314" t="s">
        <v>419</v>
      </c>
      <c r="AX112" s="314" t="s">
        <v>419</v>
      </c>
      <c r="AY112" s="425" t="s">
        <v>419</v>
      </c>
      <c r="AZ112" s="424" t="s">
        <v>419</v>
      </c>
      <c r="BA112" s="424" t="s">
        <v>419</v>
      </c>
      <c r="BB112" s="424" t="s">
        <v>419</v>
      </c>
      <c r="BC112" s="424" t="s">
        <v>419</v>
      </c>
      <c r="BD112" s="424" t="s">
        <v>419</v>
      </c>
      <c r="BE112" s="426" t="s">
        <v>419</v>
      </c>
      <c r="BF112" s="424" t="s">
        <v>419</v>
      </c>
      <c r="BG112" s="424" t="s">
        <v>419</v>
      </c>
      <c r="BH112" s="424" t="s">
        <v>419</v>
      </c>
      <c r="BI112" s="427" t="s">
        <v>419</v>
      </c>
      <c r="BJ112" s="424" t="s">
        <v>419</v>
      </c>
      <c r="BK112" s="424" t="s">
        <v>419</v>
      </c>
      <c r="BL112" s="424" t="s">
        <v>419</v>
      </c>
      <c r="BM112" s="424" t="s">
        <v>419</v>
      </c>
      <c r="BN112" s="424" t="s">
        <v>419</v>
      </c>
      <c r="BO112" s="426"/>
      <c r="BP112" s="424"/>
      <c r="BQ112" s="424"/>
      <c r="BR112" s="424"/>
      <c r="BS112" s="427"/>
      <c r="BT112" s="424" t="s">
        <v>419</v>
      </c>
      <c r="BU112" s="424" t="s">
        <v>419</v>
      </c>
      <c r="BV112" s="424" t="s">
        <v>419</v>
      </c>
      <c r="BW112" s="424" t="s">
        <v>419</v>
      </c>
      <c r="BX112" s="427" t="s">
        <v>419</v>
      </c>
      <c r="BY112" s="353"/>
    </row>
    <row r="113" spans="1:77" x14ac:dyDescent="0.25">
      <c r="A113" s="254" t="s">
        <v>253</v>
      </c>
      <c r="B113" s="311">
        <v>41.6</v>
      </c>
      <c r="C113" s="312">
        <v>41.6</v>
      </c>
      <c r="D113" s="312">
        <v>48</v>
      </c>
      <c r="E113" s="312">
        <v>48</v>
      </c>
      <c r="F113" s="421">
        <v>48</v>
      </c>
      <c r="G113" s="422">
        <v>23.2</v>
      </c>
      <c r="H113" s="421">
        <v>23.2</v>
      </c>
      <c r="I113" s="421">
        <v>25.6</v>
      </c>
      <c r="J113" s="421">
        <v>25.6</v>
      </c>
      <c r="K113" s="423">
        <v>25.6</v>
      </c>
      <c r="L113" s="421">
        <v>79.2</v>
      </c>
      <c r="M113" s="421">
        <v>99.2</v>
      </c>
      <c r="N113" s="421">
        <v>99.2</v>
      </c>
      <c r="O113" s="421">
        <v>99.2</v>
      </c>
      <c r="P113" s="421">
        <v>104</v>
      </c>
      <c r="Q113" s="422">
        <v>45.6</v>
      </c>
      <c r="R113" s="421">
        <v>53.6</v>
      </c>
      <c r="S113" s="421">
        <v>53.6</v>
      </c>
      <c r="T113" s="421">
        <v>53.6</v>
      </c>
      <c r="U113" s="423">
        <v>58.4</v>
      </c>
      <c r="V113" s="421">
        <v>45.6</v>
      </c>
      <c r="W113" s="421">
        <v>45.6</v>
      </c>
      <c r="X113" s="421">
        <v>54.4</v>
      </c>
      <c r="Y113" s="421">
        <v>54.4</v>
      </c>
      <c r="Z113" s="421">
        <v>54.4</v>
      </c>
      <c r="AA113" s="422">
        <v>10.4</v>
      </c>
      <c r="AB113" s="421">
        <v>10.4</v>
      </c>
      <c r="AC113" s="421">
        <v>10.4</v>
      </c>
      <c r="AD113" s="421">
        <v>10.4</v>
      </c>
      <c r="AE113" s="423">
        <v>10.4</v>
      </c>
      <c r="AF113" s="421">
        <v>20.8</v>
      </c>
      <c r="AG113" s="421">
        <v>20.8</v>
      </c>
      <c r="AH113" s="421">
        <v>20.8</v>
      </c>
      <c r="AI113" s="421">
        <v>20.8</v>
      </c>
      <c r="AJ113" s="421">
        <v>20.8</v>
      </c>
      <c r="AK113" s="422">
        <v>1305.5999999999999</v>
      </c>
      <c r="AL113" s="421">
        <v>1305.5999999999999</v>
      </c>
      <c r="AM113" s="421">
        <v>1305.5999999999999</v>
      </c>
      <c r="AN113" s="421">
        <v>1209.5999999999999</v>
      </c>
      <c r="AO113" s="423">
        <v>1209.5999999999999</v>
      </c>
      <c r="AP113" s="421">
        <v>1152</v>
      </c>
      <c r="AQ113" s="421">
        <v>1158.4000000000001</v>
      </c>
      <c r="AR113" s="421">
        <v>1158.4000000000001</v>
      </c>
      <c r="AS113" s="421">
        <v>1268.8</v>
      </c>
      <c r="AT113" s="421">
        <v>1268.8</v>
      </c>
      <c r="AU113" s="422" t="s">
        <v>419</v>
      </c>
      <c r="AV113" s="421" t="s">
        <v>419</v>
      </c>
      <c r="AW113" s="421" t="s">
        <v>419</v>
      </c>
      <c r="AX113" s="421" t="s">
        <v>419</v>
      </c>
      <c r="AY113" s="423" t="s">
        <v>419</v>
      </c>
      <c r="AZ113" s="424" t="s">
        <v>419</v>
      </c>
      <c r="BA113" s="424" t="s">
        <v>419</v>
      </c>
      <c r="BB113" s="424" t="s">
        <v>419</v>
      </c>
      <c r="BC113" s="424" t="s">
        <v>419</v>
      </c>
      <c r="BD113" s="424" t="s">
        <v>419</v>
      </c>
      <c r="BE113" s="426" t="s">
        <v>419</v>
      </c>
      <c r="BF113" s="424" t="s">
        <v>419</v>
      </c>
      <c r="BG113" s="424" t="s">
        <v>419</v>
      </c>
      <c r="BH113" s="424" t="s">
        <v>419</v>
      </c>
      <c r="BI113" s="427" t="s">
        <v>419</v>
      </c>
      <c r="BJ113" s="424" t="s">
        <v>419</v>
      </c>
      <c r="BK113" s="424" t="s">
        <v>419</v>
      </c>
      <c r="BL113" s="424" t="s">
        <v>419</v>
      </c>
      <c r="BM113" s="424" t="s">
        <v>419</v>
      </c>
      <c r="BN113" s="424" t="s">
        <v>419</v>
      </c>
      <c r="BO113" s="426"/>
      <c r="BP113" s="424"/>
      <c r="BQ113" s="424"/>
      <c r="BR113" s="424"/>
      <c r="BS113" s="427"/>
      <c r="BT113" s="424" t="s">
        <v>419</v>
      </c>
      <c r="BU113" s="424" t="s">
        <v>419</v>
      </c>
      <c r="BV113" s="424" t="s">
        <v>419</v>
      </c>
      <c r="BW113" s="424" t="s">
        <v>419</v>
      </c>
      <c r="BX113" s="427" t="s">
        <v>419</v>
      </c>
      <c r="BY113" s="353"/>
    </row>
    <row r="114" spans="1:77" x14ac:dyDescent="0.25">
      <c r="A114" s="254" t="s">
        <v>254</v>
      </c>
      <c r="B114" s="311">
        <v>27.2</v>
      </c>
      <c r="C114" s="312">
        <v>27.2</v>
      </c>
      <c r="D114" s="312">
        <v>28</v>
      </c>
      <c r="E114" s="312">
        <v>28</v>
      </c>
      <c r="F114" s="421">
        <v>28</v>
      </c>
      <c r="G114" s="422">
        <v>28</v>
      </c>
      <c r="H114" s="421">
        <v>28</v>
      </c>
      <c r="I114" s="421">
        <v>29.6</v>
      </c>
      <c r="J114" s="421">
        <v>29.6</v>
      </c>
      <c r="K114" s="423">
        <v>29.6</v>
      </c>
      <c r="L114" s="421">
        <v>92.8</v>
      </c>
      <c r="M114" s="421">
        <v>108</v>
      </c>
      <c r="N114" s="421">
        <v>108.8</v>
      </c>
      <c r="O114" s="421">
        <v>108.8</v>
      </c>
      <c r="P114" s="421">
        <v>112</v>
      </c>
      <c r="Q114" s="422">
        <v>32.799999999999997</v>
      </c>
      <c r="R114" s="421">
        <v>32.799999999999997</v>
      </c>
      <c r="S114" s="421">
        <v>32.799999999999997</v>
      </c>
      <c r="T114" s="421">
        <v>32.799999999999997</v>
      </c>
      <c r="U114" s="423">
        <v>32.799999999999997</v>
      </c>
      <c r="V114" s="421">
        <v>40.799999999999997</v>
      </c>
      <c r="W114" s="421">
        <v>40.799999999999997</v>
      </c>
      <c r="X114" s="421">
        <v>41.6</v>
      </c>
      <c r="Y114" s="421">
        <v>41.6</v>
      </c>
      <c r="Z114" s="421">
        <v>41.6</v>
      </c>
      <c r="AA114" s="315" t="s">
        <v>419</v>
      </c>
      <c r="AB114" s="314" t="s">
        <v>419</v>
      </c>
      <c r="AC114" s="314" t="s">
        <v>419</v>
      </c>
      <c r="AD114" s="314" t="s">
        <v>419</v>
      </c>
      <c r="AE114" s="425" t="s">
        <v>419</v>
      </c>
      <c r="AF114" s="421">
        <v>20.8</v>
      </c>
      <c r="AG114" s="421">
        <v>20.8</v>
      </c>
      <c r="AH114" s="421">
        <v>20.8</v>
      </c>
      <c r="AI114" s="421">
        <v>20.8</v>
      </c>
      <c r="AJ114" s="421">
        <v>20.8</v>
      </c>
      <c r="AK114" s="315" t="s">
        <v>419</v>
      </c>
      <c r="AL114" s="314" t="s">
        <v>419</v>
      </c>
      <c r="AM114" s="314" t="s">
        <v>419</v>
      </c>
      <c r="AN114" s="314" t="s">
        <v>419</v>
      </c>
      <c r="AO114" s="425" t="s">
        <v>419</v>
      </c>
      <c r="AP114" s="314" t="s">
        <v>419</v>
      </c>
      <c r="AQ114" s="314" t="s">
        <v>419</v>
      </c>
      <c r="AR114" s="314" t="s">
        <v>419</v>
      </c>
      <c r="AS114" s="314" t="s">
        <v>419</v>
      </c>
      <c r="AT114" s="314" t="s">
        <v>419</v>
      </c>
      <c r="AU114" s="315" t="s">
        <v>419</v>
      </c>
      <c r="AV114" s="314" t="s">
        <v>419</v>
      </c>
      <c r="AW114" s="314" t="s">
        <v>419</v>
      </c>
      <c r="AX114" s="314" t="s">
        <v>419</v>
      </c>
      <c r="AY114" s="425" t="s">
        <v>419</v>
      </c>
      <c r="AZ114" s="424" t="s">
        <v>419</v>
      </c>
      <c r="BA114" s="424" t="s">
        <v>419</v>
      </c>
      <c r="BB114" s="424" t="s">
        <v>419</v>
      </c>
      <c r="BC114" s="424" t="s">
        <v>419</v>
      </c>
      <c r="BD114" s="424" t="s">
        <v>419</v>
      </c>
      <c r="BE114" s="426" t="s">
        <v>419</v>
      </c>
      <c r="BF114" s="424" t="s">
        <v>419</v>
      </c>
      <c r="BG114" s="424" t="s">
        <v>419</v>
      </c>
      <c r="BH114" s="424" t="s">
        <v>419</v>
      </c>
      <c r="BI114" s="427" t="s">
        <v>419</v>
      </c>
      <c r="BJ114" s="424" t="s">
        <v>419</v>
      </c>
      <c r="BK114" s="424" t="s">
        <v>419</v>
      </c>
      <c r="BL114" s="424" t="s">
        <v>419</v>
      </c>
      <c r="BM114" s="424" t="s">
        <v>419</v>
      </c>
      <c r="BN114" s="424" t="s">
        <v>419</v>
      </c>
      <c r="BO114" s="426"/>
      <c r="BP114" s="424"/>
      <c r="BQ114" s="424"/>
      <c r="BR114" s="424"/>
      <c r="BS114" s="427"/>
      <c r="BT114" s="424" t="s">
        <v>419</v>
      </c>
      <c r="BU114" s="424" t="s">
        <v>419</v>
      </c>
      <c r="BV114" s="424" t="s">
        <v>419</v>
      </c>
      <c r="BW114" s="424" t="s">
        <v>419</v>
      </c>
      <c r="BX114" s="427" t="s">
        <v>419</v>
      </c>
      <c r="BY114" s="353"/>
    </row>
    <row r="115" spans="1:77" x14ac:dyDescent="0.25">
      <c r="A115" s="254" t="s">
        <v>255</v>
      </c>
      <c r="B115" s="311">
        <v>45.6</v>
      </c>
      <c r="C115" s="312">
        <v>45.6</v>
      </c>
      <c r="D115" s="312">
        <v>46.4</v>
      </c>
      <c r="E115" s="312">
        <v>46.4</v>
      </c>
      <c r="F115" s="421">
        <v>44.8</v>
      </c>
      <c r="G115" s="422">
        <v>37.6</v>
      </c>
      <c r="H115" s="421">
        <v>37.6</v>
      </c>
      <c r="I115" s="421">
        <v>40</v>
      </c>
      <c r="J115" s="421">
        <v>40</v>
      </c>
      <c r="K115" s="423">
        <v>40</v>
      </c>
      <c r="L115" s="421">
        <v>128.80000000000001</v>
      </c>
      <c r="M115" s="421">
        <v>140</v>
      </c>
      <c r="N115" s="421">
        <v>140</v>
      </c>
      <c r="O115" s="421">
        <v>139.19999999999999</v>
      </c>
      <c r="P115" s="421">
        <v>141.6</v>
      </c>
      <c r="Q115" s="422">
        <v>48.8</v>
      </c>
      <c r="R115" s="421">
        <v>48.8</v>
      </c>
      <c r="S115" s="421">
        <v>34.4</v>
      </c>
      <c r="T115" s="421">
        <v>34.4</v>
      </c>
      <c r="U115" s="423">
        <v>32</v>
      </c>
      <c r="V115" s="421">
        <v>66.400000000000006</v>
      </c>
      <c r="W115" s="421">
        <v>66.400000000000006</v>
      </c>
      <c r="X115" s="421">
        <v>68</v>
      </c>
      <c r="Y115" s="421">
        <v>67.2</v>
      </c>
      <c r="Z115" s="421">
        <v>67.2</v>
      </c>
      <c r="AA115" s="315" t="s">
        <v>419</v>
      </c>
      <c r="AB115" s="314" t="s">
        <v>419</v>
      </c>
      <c r="AC115" s="314" t="s">
        <v>419</v>
      </c>
      <c r="AD115" s="314" t="s">
        <v>419</v>
      </c>
      <c r="AE115" s="425" t="s">
        <v>419</v>
      </c>
      <c r="AF115" s="421">
        <v>44</v>
      </c>
      <c r="AG115" s="421">
        <v>44</v>
      </c>
      <c r="AH115" s="421">
        <v>44</v>
      </c>
      <c r="AI115" s="421">
        <v>44</v>
      </c>
      <c r="AJ115" s="421">
        <v>44</v>
      </c>
      <c r="AK115" s="315" t="s">
        <v>419</v>
      </c>
      <c r="AL115" s="314" t="s">
        <v>419</v>
      </c>
      <c r="AM115" s="314" t="s">
        <v>419</v>
      </c>
      <c r="AN115" s="314" t="s">
        <v>419</v>
      </c>
      <c r="AO115" s="425" t="s">
        <v>419</v>
      </c>
      <c r="AP115" s="314" t="s">
        <v>419</v>
      </c>
      <c r="AQ115" s="314" t="s">
        <v>419</v>
      </c>
      <c r="AR115" s="314" t="s">
        <v>419</v>
      </c>
      <c r="AS115" s="314" t="s">
        <v>419</v>
      </c>
      <c r="AT115" s="314" t="s">
        <v>419</v>
      </c>
      <c r="AU115" s="315" t="s">
        <v>419</v>
      </c>
      <c r="AV115" s="314" t="s">
        <v>419</v>
      </c>
      <c r="AW115" s="314" t="s">
        <v>419</v>
      </c>
      <c r="AX115" s="314" t="s">
        <v>419</v>
      </c>
      <c r="AY115" s="425" t="s">
        <v>419</v>
      </c>
      <c r="AZ115" s="424" t="s">
        <v>419</v>
      </c>
      <c r="BA115" s="424" t="s">
        <v>419</v>
      </c>
      <c r="BB115" s="424" t="s">
        <v>419</v>
      </c>
      <c r="BC115" s="424" t="s">
        <v>419</v>
      </c>
      <c r="BD115" s="424" t="s">
        <v>419</v>
      </c>
      <c r="BE115" s="426" t="s">
        <v>419</v>
      </c>
      <c r="BF115" s="424" t="s">
        <v>419</v>
      </c>
      <c r="BG115" s="424" t="s">
        <v>419</v>
      </c>
      <c r="BH115" s="424" t="s">
        <v>419</v>
      </c>
      <c r="BI115" s="427" t="s">
        <v>419</v>
      </c>
      <c r="BJ115" s="424" t="s">
        <v>419</v>
      </c>
      <c r="BK115" s="424" t="s">
        <v>419</v>
      </c>
      <c r="BL115" s="424" t="s">
        <v>419</v>
      </c>
      <c r="BM115" s="424" t="s">
        <v>419</v>
      </c>
      <c r="BN115" s="424" t="s">
        <v>419</v>
      </c>
      <c r="BO115" s="426"/>
      <c r="BP115" s="424"/>
      <c r="BQ115" s="424"/>
      <c r="BR115" s="424"/>
      <c r="BS115" s="427"/>
      <c r="BT115" s="424" t="s">
        <v>419</v>
      </c>
      <c r="BU115" s="424" t="s">
        <v>419</v>
      </c>
      <c r="BV115" s="424" t="s">
        <v>419</v>
      </c>
      <c r="BW115" s="424" t="s">
        <v>419</v>
      </c>
      <c r="BX115" s="427" t="s">
        <v>419</v>
      </c>
      <c r="BY115" s="353"/>
    </row>
    <row r="116" spans="1:77" x14ac:dyDescent="0.25">
      <c r="A116" s="254" t="s">
        <v>256</v>
      </c>
      <c r="B116" s="311">
        <v>39.200000000000003</v>
      </c>
      <c r="C116" s="312">
        <v>39.200000000000003</v>
      </c>
      <c r="D116" s="312">
        <v>40.799999999999997</v>
      </c>
      <c r="E116" s="312">
        <v>40.799999999999997</v>
      </c>
      <c r="F116" s="421">
        <v>40</v>
      </c>
      <c r="G116" s="422">
        <v>32.799999999999997</v>
      </c>
      <c r="H116" s="421">
        <v>32.799999999999997</v>
      </c>
      <c r="I116" s="421">
        <v>36</v>
      </c>
      <c r="J116" s="421">
        <v>36</v>
      </c>
      <c r="K116" s="423">
        <v>36</v>
      </c>
      <c r="L116" s="421">
        <v>117.6</v>
      </c>
      <c r="M116" s="421">
        <v>134.4</v>
      </c>
      <c r="N116" s="421">
        <v>134.4</v>
      </c>
      <c r="O116" s="421">
        <v>134.4</v>
      </c>
      <c r="P116" s="421">
        <v>136.80000000000001</v>
      </c>
      <c r="Q116" s="422">
        <v>46.4</v>
      </c>
      <c r="R116" s="421">
        <v>46.4</v>
      </c>
      <c r="S116" s="421">
        <v>46.4</v>
      </c>
      <c r="T116" s="421">
        <v>46.4</v>
      </c>
      <c r="U116" s="423">
        <v>33.6</v>
      </c>
      <c r="V116" s="421">
        <v>45.6</v>
      </c>
      <c r="W116" s="421">
        <v>45.6</v>
      </c>
      <c r="X116" s="421">
        <v>49.6</v>
      </c>
      <c r="Y116" s="421">
        <v>52</v>
      </c>
      <c r="Z116" s="421">
        <v>52.8</v>
      </c>
      <c r="AA116" s="315">
        <v>12</v>
      </c>
      <c r="AB116" s="314">
        <v>12</v>
      </c>
      <c r="AC116" s="314">
        <v>12</v>
      </c>
      <c r="AD116" s="314">
        <v>12</v>
      </c>
      <c r="AE116" s="425">
        <v>12</v>
      </c>
      <c r="AF116" s="421">
        <v>29.6</v>
      </c>
      <c r="AG116" s="421">
        <v>29.6</v>
      </c>
      <c r="AH116" s="421">
        <v>29.6</v>
      </c>
      <c r="AI116" s="421">
        <v>29.6</v>
      </c>
      <c r="AJ116" s="421">
        <v>29.6</v>
      </c>
      <c r="AK116" s="422">
        <v>880</v>
      </c>
      <c r="AL116" s="421">
        <v>880</v>
      </c>
      <c r="AM116" s="421">
        <v>880</v>
      </c>
      <c r="AN116" s="421">
        <v>972</v>
      </c>
      <c r="AO116" s="423">
        <v>972</v>
      </c>
      <c r="AP116" s="314">
        <v>1320</v>
      </c>
      <c r="AQ116" s="314">
        <v>1320</v>
      </c>
      <c r="AR116" s="314">
        <v>1320</v>
      </c>
      <c r="AS116" s="314">
        <v>1320</v>
      </c>
      <c r="AT116" s="314">
        <v>1320</v>
      </c>
      <c r="AU116" s="315" t="s">
        <v>419</v>
      </c>
      <c r="AV116" s="314" t="s">
        <v>419</v>
      </c>
      <c r="AW116" s="314" t="s">
        <v>419</v>
      </c>
      <c r="AX116" s="314" t="s">
        <v>419</v>
      </c>
      <c r="AY116" s="425" t="s">
        <v>419</v>
      </c>
      <c r="AZ116" s="424" t="s">
        <v>419</v>
      </c>
      <c r="BA116" s="424" t="s">
        <v>419</v>
      </c>
      <c r="BB116" s="424" t="s">
        <v>419</v>
      </c>
      <c r="BC116" s="424" t="s">
        <v>419</v>
      </c>
      <c r="BD116" s="424" t="s">
        <v>419</v>
      </c>
      <c r="BE116" s="426" t="s">
        <v>419</v>
      </c>
      <c r="BF116" s="424" t="s">
        <v>419</v>
      </c>
      <c r="BG116" s="424" t="s">
        <v>419</v>
      </c>
      <c r="BH116" s="424" t="s">
        <v>419</v>
      </c>
      <c r="BI116" s="427" t="s">
        <v>419</v>
      </c>
      <c r="BJ116" s="424" t="s">
        <v>419</v>
      </c>
      <c r="BK116" s="424" t="s">
        <v>419</v>
      </c>
      <c r="BL116" s="424" t="s">
        <v>419</v>
      </c>
      <c r="BM116" s="424" t="s">
        <v>419</v>
      </c>
      <c r="BN116" s="424" t="s">
        <v>419</v>
      </c>
      <c r="BO116" s="426"/>
      <c r="BP116" s="424"/>
      <c r="BQ116" s="424"/>
      <c r="BR116" s="424"/>
      <c r="BS116" s="427"/>
      <c r="BT116" s="424" t="s">
        <v>419</v>
      </c>
      <c r="BU116" s="424" t="s">
        <v>419</v>
      </c>
      <c r="BV116" s="424" t="s">
        <v>419</v>
      </c>
      <c r="BW116" s="424" t="s">
        <v>419</v>
      </c>
      <c r="BX116" s="427" t="s">
        <v>419</v>
      </c>
      <c r="BY116" s="353"/>
    </row>
    <row r="117" spans="1:77" x14ac:dyDescent="0.25">
      <c r="A117" s="254" t="s">
        <v>257</v>
      </c>
      <c r="B117" s="311">
        <v>44</v>
      </c>
      <c r="C117" s="312">
        <v>44</v>
      </c>
      <c r="D117" s="312">
        <v>49.6</v>
      </c>
      <c r="E117" s="312">
        <v>49.6</v>
      </c>
      <c r="F117" s="421">
        <v>49.6</v>
      </c>
      <c r="G117" s="422">
        <v>25.6</v>
      </c>
      <c r="H117" s="421">
        <v>25.6</v>
      </c>
      <c r="I117" s="421">
        <v>28.8</v>
      </c>
      <c r="J117" s="421">
        <v>28.8</v>
      </c>
      <c r="K117" s="423">
        <v>28.8</v>
      </c>
      <c r="L117" s="421">
        <v>87.2</v>
      </c>
      <c r="M117" s="421">
        <v>109.6</v>
      </c>
      <c r="N117" s="421">
        <v>106.4</v>
      </c>
      <c r="O117" s="421">
        <v>107.2</v>
      </c>
      <c r="P117" s="421">
        <v>107.2</v>
      </c>
      <c r="Q117" s="422">
        <v>51.2</v>
      </c>
      <c r="R117" s="421">
        <v>56</v>
      </c>
      <c r="S117" s="421">
        <v>56</v>
      </c>
      <c r="T117" s="421">
        <v>56</v>
      </c>
      <c r="U117" s="423">
        <v>60.8</v>
      </c>
      <c r="V117" s="421">
        <v>53.6</v>
      </c>
      <c r="W117" s="421">
        <v>53.6</v>
      </c>
      <c r="X117" s="421">
        <v>64</v>
      </c>
      <c r="Y117" s="421">
        <v>64</v>
      </c>
      <c r="Z117" s="421">
        <v>64</v>
      </c>
      <c r="AA117" s="422">
        <v>10.4</v>
      </c>
      <c r="AB117" s="421">
        <v>10.4</v>
      </c>
      <c r="AC117" s="421">
        <v>10.4</v>
      </c>
      <c r="AD117" s="421">
        <v>10.4</v>
      </c>
      <c r="AE117" s="423">
        <v>10.4</v>
      </c>
      <c r="AF117" s="424" t="s">
        <v>419</v>
      </c>
      <c r="AG117" s="424" t="s">
        <v>419</v>
      </c>
      <c r="AH117" s="424" t="s">
        <v>419</v>
      </c>
      <c r="AI117" s="424" t="s">
        <v>419</v>
      </c>
      <c r="AJ117" s="424" t="s">
        <v>419</v>
      </c>
      <c r="AK117" s="422">
        <v>1044.8</v>
      </c>
      <c r="AL117" s="421">
        <v>1149.5999999999999</v>
      </c>
      <c r="AM117" s="421">
        <v>1149.5999999999999</v>
      </c>
      <c r="AN117" s="421">
        <v>1149.5999999999999</v>
      </c>
      <c r="AO117" s="423">
        <v>1379.2</v>
      </c>
      <c r="AP117" s="421">
        <v>1258.4000000000001</v>
      </c>
      <c r="AQ117" s="421">
        <v>1219.2</v>
      </c>
      <c r="AR117" s="421">
        <v>1200.8</v>
      </c>
      <c r="AS117" s="421">
        <v>1475.2</v>
      </c>
      <c r="AT117" s="421">
        <v>1475.2</v>
      </c>
      <c r="AU117" s="422">
        <v>1520</v>
      </c>
      <c r="AV117" s="421">
        <v>1520</v>
      </c>
      <c r="AW117" s="421">
        <v>1520</v>
      </c>
      <c r="AX117" s="421">
        <v>1824</v>
      </c>
      <c r="AY117" s="423">
        <v>1824</v>
      </c>
      <c r="AZ117" s="424" t="s">
        <v>419</v>
      </c>
      <c r="BA117" s="424" t="s">
        <v>419</v>
      </c>
      <c r="BB117" s="424" t="s">
        <v>419</v>
      </c>
      <c r="BC117" s="424" t="s">
        <v>419</v>
      </c>
      <c r="BD117" s="424" t="s">
        <v>419</v>
      </c>
      <c r="BE117" s="426" t="s">
        <v>419</v>
      </c>
      <c r="BF117" s="424" t="s">
        <v>419</v>
      </c>
      <c r="BG117" s="424" t="s">
        <v>419</v>
      </c>
      <c r="BH117" s="424" t="s">
        <v>419</v>
      </c>
      <c r="BI117" s="427" t="s">
        <v>419</v>
      </c>
      <c r="BJ117" s="424" t="s">
        <v>419</v>
      </c>
      <c r="BK117" s="424" t="s">
        <v>419</v>
      </c>
      <c r="BL117" s="424" t="s">
        <v>419</v>
      </c>
      <c r="BM117" s="424" t="s">
        <v>419</v>
      </c>
      <c r="BN117" s="424" t="s">
        <v>419</v>
      </c>
      <c r="BO117" s="426"/>
      <c r="BP117" s="424"/>
      <c r="BQ117" s="424"/>
      <c r="BR117" s="424"/>
      <c r="BS117" s="427"/>
      <c r="BT117" s="424" t="s">
        <v>419</v>
      </c>
      <c r="BU117" s="424" t="s">
        <v>419</v>
      </c>
      <c r="BV117" s="424" t="s">
        <v>419</v>
      </c>
      <c r="BW117" s="424" t="s">
        <v>419</v>
      </c>
      <c r="BX117" s="427" t="s">
        <v>419</v>
      </c>
      <c r="BY117" s="353"/>
    </row>
    <row r="118" spans="1:77" x14ac:dyDescent="0.25">
      <c r="A118" s="254" t="s">
        <v>258</v>
      </c>
      <c r="B118" s="311">
        <v>34.4</v>
      </c>
      <c r="C118" s="312">
        <v>37.6</v>
      </c>
      <c r="D118" s="312">
        <v>36.799999999999997</v>
      </c>
      <c r="E118" s="312">
        <v>39.200000000000003</v>
      </c>
      <c r="F118" s="421">
        <v>39.200000000000003</v>
      </c>
      <c r="G118" s="422">
        <v>38.4</v>
      </c>
      <c r="H118" s="421">
        <v>38.4</v>
      </c>
      <c r="I118" s="421">
        <v>40</v>
      </c>
      <c r="J118" s="421">
        <v>40</v>
      </c>
      <c r="K118" s="423">
        <v>40</v>
      </c>
      <c r="L118" s="421">
        <v>140</v>
      </c>
      <c r="M118" s="421">
        <v>144.80000000000001</v>
      </c>
      <c r="N118" s="421">
        <v>144.80000000000001</v>
      </c>
      <c r="O118" s="421">
        <v>144.80000000000001</v>
      </c>
      <c r="P118" s="421">
        <v>148</v>
      </c>
      <c r="Q118" s="422">
        <v>50.4</v>
      </c>
      <c r="R118" s="421">
        <v>50.4</v>
      </c>
      <c r="S118" s="421">
        <v>50.4</v>
      </c>
      <c r="T118" s="421">
        <v>50.4</v>
      </c>
      <c r="U118" s="423">
        <v>50.4</v>
      </c>
      <c r="V118" s="421">
        <v>68</v>
      </c>
      <c r="W118" s="421">
        <v>68</v>
      </c>
      <c r="X118" s="421">
        <v>59.2</v>
      </c>
      <c r="Y118" s="421">
        <v>59.2</v>
      </c>
      <c r="Z118" s="421">
        <v>59.2</v>
      </c>
      <c r="AA118" s="315" t="s">
        <v>419</v>
      </c>
      <c r="AB118" s="314" t="s">
        <v>419</v>
      </c>
      <c r="AC118" s="314" t="s">
        <v>419</v>
      </c>
      <c r="AD118" s="314" t="s">
        <v>419</v>
      </c>
      <c r="AE118" s="425" t="s">
        <v>419</v>
      </c>
      <c r="AF118" s="421">
        <v>33.6</v>
      </c>
      <c r="AG118" s="421">
        <v>33.6</v>
      </c>
      <c r="AH118" s="421">
        <v>33.6</v>
      </c>
      <c r="AI118" s="421">
        <v>33.6</v>
      </c>
      <c r="AJ118" s="421">
        <v>33.6</v>
      </c>
      <c r="AK118" s="422">
        <v>945.6</v>
      </c>
      <c r="AL118" s="421">
        <v>945.6</v>
      </c>
      <c r="AM118" s="421">
        <v>945.6</v>
      </c>
      <c r="AN118" s="421">
        <v>945.6</v>
      </c>
      <c r="AO118" s="423">
        <v>945.6</v>
      </c>
      <c r="AP118" s="421">
        <v>1528</v>
      </c>
      <c r="AQ118" s="421">
        <v>1528</v>
      </c>
      <c r="AR118" s="421">
        <v>1528</v>
      </c>
      <c r="AS118" s="421">
        <v>1528</v>
      </c>
      <c r="AT118" s="421">
        <v>1528</v>
      </c>
      <c r="AU118" s="315" t="s">
        <v>419</v>
      </c>
      <c r="AV118" s="314" t="s">
        <v>419</v>
      </c>
      <c r="AW118" s="314" t="s">
        <v>419</v>
      </c>
      <c r="AX118" s="314" t="s">
        <v>419</v>
      </c>
      <c r="AY118" s="425" t="s">
        <v>419</v>
      </c>
      <c r="AZ118" s="424" t="s">
        <v>419</v>
      </c>
      <c r="BA118" s="424" t="s">
        <v>419</v>
      </c>
      <c r="BB118" s="424" t="s">
        <v>419</v>
      </c>
      <c r="BC118" s="424" t="s">
        <v>419</v>
      </c>
      <c r="BD118" s="424" t="s">
        <v>419</v>
      </c>
      <c r="BE118" s="426" t="s">
        <v>419</v>
      </c>
      <c r="BF118" s="424" t="s">
        <v>419</v>
      </c>
      <c r="BG118" s="424" t="s">
        <v>419</v>
      </c>
      <c r="BH118" s="424" t="s">
        <v>419</v>
      </c>
      <c r="BI118" s="427" t="s">
        <v>419</v>
      </c>
      <c r="BJ118" s="424" t="s">
        <v>419</v>
      </c>
      <c r="BK118" s="424" t="s">
        <v>419</v>
      </c>
      <c r="BL118" s="424" t="s">
        <v>419</v>
      </c>
      <c r="BM118" s="424" t="s">
        <v>419</v>
      </c>
      <c r="BN118" s="424" t="s">
        <v>419</v>
      </c>
      <c r="BO118" s="426"/>
      <c r="BP118" s="424"/>
      <c r="BQ118" s="424"/>
      <c r="BR118" s="424"/>
      <c r="BS118" s="427"/>
      <c r="BT118" s="424" t="s">
        <v>419</v>
      </c>
      <c r="BU118" s="424" t="s">
        <v>419</v>
      </c>
      <c r="BV118" s="424" t="s">
        <v>419</v>
      </c>
      <c r="BW118" s="424" t="s">
        <v>419</v>
      </c>
      <c r="BX118" s="427" t="s">
        <v>419</v>
      </c>
      <c r="BY118" s="353"/>
    </row>
    <row r="119" spans="1:77" x14ac:dyDescent="0.25">
      <c r="A119" s="254" t="s">
        <v>259</v>
      </c>
      <c r="B119" s="311">
        <v>41.6</v>
      </c>
      <c r="C119" s="312">
        <v>42.4</v>
      </c>
      <c r="D119" s="312">
        <v>42.4</v>
      </c>
      <c r="E119" s="312">
        <v>40.799999999999997</v>
      </c>
      <c r="F119" s="421">
        <v>40.799999999999997</v>
      </c>
      <c r="G119" s="422">
        <v>39.200000000000003</v>
      </c>
      <c r="H119" s="421">
        <v>39.200000000000003</v>
      </c>
      <c r="I119" s="421">
        <v>40.799999999999997</v>
      </c>
      <c r="J119" s="421">
        <v>40.799999999999997</v>
      </c>
      <c r="K119" s="423">
        <v>40.799999999999997</v>
      </c>
      <c r="L119" s="421">
        <v>137.6</v>
      </c>
      <c r="M119" s="421">
        <v>146.4</v>
      </c>
      <c r="N119" s="421">
        <v>146.4</v>
      </c>
      <c r="O119" s="421">
        <v>146.4</v>
      </c>
      <c r="P119" s="421">
        <v>150.4</v>
      </c>
      <c r="Q119" s="422">
        <v>44.8</v>
      </c>
      <c r="R119" s="421">
        <v>44.8</v>
      </c>
      <c r="S119" s="421">
        <v>44.8</v>
      </c>
      <c r="T119" s="421">
        <v>44.8</v>
      </c>
      <c r="U119" s="423">
        <v>44.8</v>
      </c>
      <c r="V119" s="421">
        <v>49.6</v>
      </c>
      <c r="W119" s="421">
        <v>49.6</v>
      </c>
      <c r="X119" s="421">
        <v>50.4</v>
      </c>
      <c r="Y119" s="421">
        <v>49.6</v>
      </c>
      <c r="Z119" s="421">
        <v>50.4</v>
      </c>
      <c r="AA119" s="315" t="s">
        <v>419</v>
      </c>
      <c r="AB119" s="314" t="s">
        <v>419</v>
      </c>
      <c r="AC119" s="314" t="s">
        <v>419</v>
      </c>
      <c r="AD119" s="314" t="s">
        <v>419</v>
      </c>
      <c r="AE119" s="425" t="s">
        <v>419</v>
      </c>
      <c r="AF119" s="421">
        <v>33.6</v>
      </c>
      <c r="AG119" s="421">
        <v>33.6</v>
      </c>
      <c r="AH119" s="421">
        <v>33.6</v>
      </c>
      <c r="AI119" s="421">
        <v>33.6</v>
      </c>
      <c r="AJ119" s="421">
        <v>33.6</v>
      </c>
      <c r="AK119" s="315" t="s">
        <v>419</v>
      </c>
      <c r="AL119" s="314" t="s">
        <v>419</v>
      </c>
      <c r="AM119" s="314" t="s">
        <v>419</v>
      </c>
      <c r="AN119" s="314" t="s">
        <v>419</v>
      </c>
      <c r="AO119" s="425" t="s">
        <v>419</v>
      </c>
      <c r="AP119" s="421">
        <v>1528</v>
      </c>
      <c r="AQ119" s="421">
        <v>1528</v>
      </c>
      <c r="AR119" s="421">
        <v>1528</v>
      </c>
      <c r="AS119" s="421">
        <v>1528</v>
      </c>
      <c r="AT119" s="421">
        <v>1528</v>
      </c>
      <c r="AU119" s="315" t="s">
        <v>419</v>
      </c>
      <c r="AV119" s="314" t="s">
        <v>419</v>
      </c>
      <c r="AW119" s="314" t="s">
        <v>419</v>
      </c>
      <c r="AX119" s="314" t="s">
        <v>419</v>
      </c>
      <c r="AY119" s="425" t="s">
        <v>419</v>
      </c>
      <c r="AZ119" s="424" t="s">
        <v>419</v>
      </c>
      <c r="BA119" s="424" t="s">
        <v>419</v>
      </c>
      <c r="BB119" s="424" t="s">
        <v>419</v>
      </c>
      <c r="BC119" s="424" t="s">
        <v>419</v>
      </c>
      <c r="BD119" s="424" t="s">
        <v>419</v>
      </c>
      <c r="BE119" s="426" t="s">
        <v>419</v>
      </c>
      <c r="BF119" s="424" t="s">
        <v>419</v>
      </c>
      <c r="BG119" s="424" t="s">
        <v>419</v>
      </c>
      <c r="BH119" s="424" t="s">
        <v>419</v>
      </c>
      <c r="BI119" s="427" t="s">
        <v>419</v>
      </c>
      <c r="BJ119" s="424" t="s">
        <v>419</v>
      </c>
      <c r="BK119" s="424" t="s">
        <v>419</v>
      </c>
      <c r="BL119" s="424" t="s">
        <v>419</v>
      </c>
      <c r="BM119" s="424" t="s">
        <v>419</v>
      </c>
      <c r="BN119" s="424" t="s">
        <v>419</v>
      </c>
      <c r="BO119" s="426"/>
      <c r="BP119" s="424"/>
      <c r="BQ119" s="424"/>
      <c r="BR119" s="424"/>
      <c r="BS119" s="427"/>
      <c r="BT119" s="424" t="s">
        <v>419</v>
      </c>
      <c r="BU119" s="424" t="s">
        <v>419</v>
      </c>
      <c r="BV119" s="424" t="s">
        <v>419</v>
      </c>
      <c r="BW119" s="424" t="s">
        <v>419</v>
      </c>
      <c r="BX119" s="427" t="s">
        <v>419</v>
      </c>
      <c r="BY119" s="353"/>
    </row>
    <row r="120" spans="1:77" x14ac:dyDescent="0.25">
      <c r="A120" s="254" t="s">
        <v>260</v>
      </c>
      <c r="B120" s="311">
        <v>35.200000000000003</v>
      </c>
      <c r="C120" s="312">
        <v>33.6</v>
      </c>
      <c r="D120" s="312">
        <v>31.2</v>
      </c>
      <c r="E120" s="312">
        <v>32</v>
      </c>
      <c r="F120" s="421">
        <v>34.4</v>
      </c>
      <c r="G120" s="422">
        <v>38.4</v>
      </c>
      <c r="H120" s="421">
        <v>38.4</v>
      </c>
      <c r="I120" s="421">
        <v>39.200000000000003</v>
      </c>
      <c r="J120" s="421">
        <v>39.200000000000003</v>
      </c>
      <c r="K120" s="423">
        <v>39.200000000000003</v>
      </c>
      <c r="L120" s="421">
        <v>139.19999999999999</v>
      </c>
      <c r="M120" s="421">
        <v>147.19999999999999</v>
      </c>
      <c r="N120" s="421">
        <v>146.4</v>
      </c>
      <c r="O120" s="421">
        <v>147.19999999999999</v>
      </c>
      <c r="P120" s="421">
        <v>149.6</v>
      </c>
      <c r="Q120" s="422">
        <v>31.2</v>
      </c>
      <c r="R120" s="421">
        <v>35.200000000000003</v>
      </c>
      <c r="S120" s="421">
        <v>31.2</v>
      </c>
      <c r="T120" s="421">
        <v>31.2</v>
      </c>
      <c r="U120" s="423">
        <v>28.8</v>
      </c>
      <c r="V120" s="421">
        <v>58.4</v>
      </c>
      <c r="W120" s="421">
        <v>56.8</v>
      </c>
      <c r="X120" s="421">
        <v>64.8</v>
      </c>
      <c r="Y120" s="421">
        <v>61.6</v>
      </c>
      <c r="Z120" s="421">
        <v>64.8</v>
      </c>
      <c r="AA120" s="422" t="s">
        <v>419</v>
      </c>
      <c r="AB120" s="421" t="s">
        <v>419</v>
      </c>
      <c r="AC120" s="421" t="s">
        <v>419</v>
      </c>
      <c r="AD120" s="421" t="s">
        <v>419</v>
      </c>
      <c r="AE120" s="423" t="s">
        <v>419</v>
      </c>
      <c r="AF120" s="424" t="s">
        <v>419</v>
      </c>
      <c r="AG120" s="424" t="s">
        <v>419</v>
      </c>
      <c r="AH120" s="424" t="s">
        <v>419</v>
      </c>
      <c r="AI120" s="424" t="s">
        <v>419</v>
      </c>
      <c r="AJ120" s="424" t="s">
        <v>419</v>
      </c>
      <c r="AK120" s="315" t="s">
        <v>419</v>
      </c>
      <c r="AL120" s="314" t="s">
        <v>419</v>
      </c>
      <c r="AM120" s="314" t="s">
        <v>419</v>
      </c>
      <c r="AN120" s="314" t="s">
        <v>419</v>
      </c>
      <c r="AO120" s="425" t="s">
        <v>419</v>
      </c>
      <c r="AP120" s="314" t="s">
        <v>419</v>
      </c>
      <c r="AQ120" s="314" t="s">
        <v>419</v>
      </c>
      <c r="AR120" s="314" t="s">
        <v>419</v>
      </c>
      <c r="AS120" s="314" t="s">
        <v>419</v>
      </c>
      <c r="AT120" s="314" t="s">
        <v>419</v>
      </c>
      <c r="AU120" s="315" t="s">
        <v>419</v>
      </c>
      <c r="AV120" s="314" t="s">
        <v>419</v>
      </c>
      <c r="AW120" s="314" t="s">
        <v>419</v>
      </c>
      <c r="AX120" s="314" t="s">
        <v>419</v>
      </c>
      <c r="AY120" s="425" t="s">
        <v>419</v>
      </c>
      <c r="AZ120" s="424" t="s">
        <v>419</v>
      </c>
      <c r="BA120" s="424" t="s">
        <v>419</v>
      </c>
      <c r="BB120" s="424" t="s">
        <v>419</v>
      </c>
      <c r="BC120" s="424" t="s">
        <v>419</v>
      </c>
      <c r="BD120" s="424" t="s">
        <v>419</v>
      </c>
      <c r="BE120" s="426" t="s">
        <v>419</v>
      </c>
      <c r="BF120" s="424" t="s">
        <v>419</v>
      </c>
      <c r="BG120" s="424" t="s">
        <v>419</v>
      </c>
      <c r="BH120" s="424" t="s">
        <v>419</v>
      </c>
      <c r="BI120" s="427" t="s">
        <v>419</v>
      </c>
      <c r="BJ120" s="424" t="s">
        <v>419</v>
      </c>
      <c r="BK120" s="424" t="s">
        <v>419</v>
      </c>
      <c r="BL120" s="424" t="s">
        <v>419</v>
      </c>
      <c r="BM120" s="424" t="s">
        <v>419</v>
      </c>
      <c r="BN120" s="424" t="s">
        <v>419</v>
      </c>
      <c r="BO120" s="426"/>
      <c r="BP120" s="424"/>
      <c r="BQ120" s="424"/>
      <c r="BR120" s="424"/>
      <c r="BS120" s="427"/>
      <c r="BT120" s="424" t="s">
        <v>419</v>
      </c>
      <c r="BU120" s="424" t="s">
        <v>419</v>
      </c>
      <c r="BV120" s="424" t="s">
        <v>419</v>
      </c>
      <c r="BW120" s="424" t="s">
        <v>419</v>
      </c>
      <c r="BX120" s="427" t="s">
        <v>419</v>
      </c>
      <c r="BY120" s="353"/>
    </row>
    <row r="121" spans="1:77" x14ac:dyDescent="0.25">
      <c r="A121" s="254" t="s">
        <v>261</v>
      </c>
      <c r="B121" s="311">
        <v>36</v>
      </c>
      <c r="C121" s="312">
        <v>36</v>
      </c>
      <c r="D121" s="312">
        <v>36</v>
      </c>
      <c r="E121" s="312">
        <v>43.2</v>
      </c>
      <c r="F121" s="421">
        <v>43.2</v>
      </c>
      <c r="G121" s="422">
        <v>42.4</v>
      </c>
      <c r="H121" s="421">
        <v>42.4</v>
      </c>
      <c r="I121" s="421">
        <v>43.2</v>
      </c>
      <c r="J121" s="421">
        <v>43.2</v>
      </c>
      <c r="K121" s="423">
        <v>43.2</v>
      </c>
      <c r="L121" s="421">
        <v>142.4</v>
      </c>
      <c r="M121" s="421">
        <v>150.4</v>
      </c>
      <c r="N121" s="421">
        <v>150.4</v>
      </c>
      <c r="O121" s="421">
        <v>149.6</v>
      </c>
      <c r="P121" s="421">
        <v>149.6</v>
      </c>
      <c r="Q121" s="422">
        <v>48.8</v>
      </c>
      <c r="R121" s="421">
        <v>48.8</v>
      </c>
      <c r="S121" s="421">
        <v>48.8</v>
      </c>
      <c r="T121" s="421">
        <v>48.8</v>
      </c>
      <c r="U121" s="423">
        <v>48.8</v>
      </c>
      <c r="V121" s="421">
        <v>71.2</v>
      </c>
      <c r="W121" s="421">
        <v>71.2</v>
      </c>
      <c r="X121" s="421">
        <v>75.2</v>
      </c>
      <c r="Y121" s="421">
        <v>75.2</v>
      </c>
      <c r="Z121" s="421">
        <v>75.2</v>
      </c>
      <c r="AA121" s="315" t="s">
        <v>419</v>
      </c>
      <c r="AB121" s="314" t="s">
        <v>419</v>
      </c>
      <c r="AC121" s="314" t="s">
        <v>419</v>
      </c>
      <c r="AD121" s="314" t="s">
        <v>419</v>
      </c>
      <c r="AE121" s="425" t="s">
        <v>419</v>
      </c>
      <c r="AF121" s="424" t="s">
        <v>419</v>
      </c>
      <c r="AG121" s="424" t="s">
        <v>419</v>
      </c>
      <c r="AH121" s="424" t="s">
        <v>419</v>
      </c>
      <c r="AI121" s="424" t="s">
        <v>419</v>
      </c>
      <c r="AJ121" s="424" t="s">
        <v>419</v>
      </c>
      <c r="AK121" s="315" t="s">
        <v>419</v>
      </c>
      <c r="AL121" s="314" t="s">
        <v>419</v>
      </c>
      <c r="AM121" s="314" t="s">
        <v>419</v>
      </c>
      <c r="AN121" s="314" t="s">
        <v>419</v>
      </c>
      <c r="AO121" s="425" t="s">
        <v>419</v>
      </c>
      <c r="AP121" s="314" t="s">
        <v>419</v>
      </c>
      <c r="AQ121" s="314" t="s">
        <v>419</v>
      </c>
      <c r="AR121" s="314" t="s">
        <v>419</v>
      </c>
      <c r="AS121" s="314" t="s">
        <v>419</v>
      </c>
      <c r="AT121" s="314" t="s">
        <v>419</v>
      </c>
      <c r="AU121" s="315" t="s">
        <v>419</v>
      </c>
      <c r="AV121" s="314" t="s">
        <v>419</v>
      </c>
      <c r="AW121" s="314" t="s">
        <v>419</v>
      </c>
      <c r="AX121" s="314" t="s">
        <v>419</v>
      </c>
      <c r="AY121" s="425" t="s">
        <v>419</v>
      </c>
      <c r="AZ121" s="424" t="s">
        <v>419</v>
      </c>
      <c r="BA121" s="424" t="s">
        <v>419</v>
      </c>
      <c r="BB121" s="424" t="s">
        <v>419</v>
      </c>
      <c r="BC121" s="424" t="s">
        <v>419</v>
      </c>
      <c r="BD121" s="424" t="s">
        <v>419</v>
      </c>
      <c r="BE121" s="426" t="s">
        <v>419</v>
      </c>
      <c r="BF121" s="424" t="s">
        <v>419</v>
      </c>
      <c r="BG121" s="424" t="s">
        <v>419</v>
      </c>
      <c r="BH121" s="424" t="s">
        <v>419</v>
      </c>
      <c r="BI121" s="427" t="s">
        <v>419</v>
      </c>
      <c r="BJ121" s="424" t="s">
        <v>419</v>
      </c>
      <c r="BK121" s="424" t="s">
        <v>419</v>
      </c>
      <c r="BL121" s="424" t="s">
        <v>419</v>
      </c>
      <c r="BM121" s="424" t="s">
        <v>419</v>
      </c>
      <c r="BN121" s="424" t="s">
        <v>419</v>
      </c>
      <c r="BO121" s="426"/>
      <c r="BP121" s="424"/>
      <c r="BQ121" s="424"/>
      <c r="BR121" s="424"/>
      <c r="BS121" s="427"/>
      <c r="BT121" s="424" t="s">
        <v>419</v>
      </c>
      <c r="BU121" s="424" t="s">
        <v>419</v>
      </c>
      <c r="BV121" s="424" t="s">
        <v>419</v>
      </c>
      <c r="BW121" s="424" t="s">
        <v>419</v>
      </c>
      <c r="BX121" s="427" t="s">
        <v>419</v>
      </c>
      <c r="BY121" s="353"/>
    </row>
    <row r="122" spans="1:77" x14ac:dyDescent="0.25">
      <c r="A122" s="254" t="s">
        <v>262</v>
      </c>
      <c r="B122" s="311">
        <v>34.4</v>
      </c>
      <c r="C122" s="312">
        <v>34.4</v>
      </c>
      <c r="D122" s="312">
        <v>41.6</v>
      </c>
      <c r="E122" s="312">
        <v>41.6</v>
      </c>
      <c r="F122" s="421">
        <v>41.6</v>
      </c>
      <c r="G122" s="422">
        <v>23.2</v>
      </c>
      <c r="H122" s="421">
        <v>23.2</v>
      </c>
      <c r="I122" s="421">
        <v>24.8</v>
      </c>
      <c r="J122" s="421">
        <v>25.6</v>
      </c>
      <c r="K122" s="423">
        <v>25.6</v>
      </c>
      <c r="L122" s="421">
        <v>69.599999999999994</v>
      </c>
      <c r="M122" s="421">
        <v>86.4</v>
      </c>
      <c r="N122" s="421">
        <v>84.8</v>
      </c>
      <c r="O122" s="421">
        <v>85.6</v>
      </c>
      <c r="P122" s="421">
        <v>91.2</v>
      </c>
      <c r="Q122" s="422">
        <v>39.200000000000003</v>
      </c>
      <c r="R122" s="421">
        <v>46.4</v>
      </c>
      <c r="S122" s="421">
        <v>47.2</v>
      </c>
      <c r="T122" s="421">
        <v>46.4</v>
      </c>
      <c r="U122" s="423">
        <v>53.6</v>
      </c>
      <c r="V122" s="421">
        <v>44.8</v>
      </c>
      <c r="W122" s="421">
        <v>44</v>
      </c>
      <c r="X122" s="421">
        <v>52</v>
      </c>
      <c r="Y122" s="421">
        <v>52.8</v>
      </c>
      <c r="Z122" s="421">
        <v>50.4</v>
      </c>
      <c r="AA122" s="422">
        <v>10.4</v>
      </c>
      <c r="AB122" s="421">
        <v>11.2</v>
      </c>
      <c r="AC122" s="421">
        <v>12</v>
      </c>
      <c r="AD122" s="421">
        <v>13.6</v>
      </c>
      <c r="AE122" s="423">
        <v>13.6</v>
      </c>
      <c r="AF122" s="424" t="s">
        <v>419</v>
      </c>
      <c r="AG122" s="424" t="s">
        <v>419</v>
      </c>
      <c r="AH122" s="424" t="s">
        <v>419</v>
      </c>
      <c r="AI122" s="424" t="s">
        <v>419</v>
      </c>
      <c r="AJ122" s="424" t="s">
        <v>419</v>
      </c>
      <c r="AK122" s="422">
        <v>1239.2</v>
      </c>
      <c r="AL122" s="421">
        <v>1248.8</v>
      </c>
      <c r="AM122" s="421">
        <v>1261.5999999999999</v>
      </c>
      <c r="AN122" s="421">
        <v>1355.2</v>
      </c>
      <c r="AO122" s="423">
        <v>1353.6</v>
      </c>
      <c r="AP122" s="421">
        <v>1196</v>
      </c>
      <c r="AQ122" s="421">
        <v>1203.2</v>
      </c>
      <c r="AR122" s="421">
        <v>1197.5999999999999</v>
      </c>
      <c r="AS122" s="421">
        <v>1391.2</v>
      </c>
      <c r="AT122" s="421">
        <v>1331.2</v>
      </c>
      <c r="AU122" s="315" t="s">
        <v>419</v>
      </c>
      <c r="AV122" s="314" t="s">
        <v>419</v>
      </c>
      <c r="AW122" s="314" t="s">
        <v>419</v>
      </c>
      <c r="AX122" s="314" t="s">
        <v>419</v>
      </c>
      <c r="AY122" s="425" t="s">
        <v>419</v>
      </c>
      <c r="AZ122" s="424" t="s">
        <v>419</v>
      </c>
      <c r="BA122" s="424" t="s">
        <v>419</v>
      </c>
      <c r="BB122" s="424" t="s">
        <v>419</v>
      </c>
      <c r="BC122" s="424" t="s">
        <v>419</v>
      </c>
      <c r="BD122" s="424" t="s">
        <v>419</v>
      </c>
      <c r="BE122" s="426" t="s">
        <v>419</v>
      </c>
      <c r="BF122" s="424" t="s">
        <v>419</v>
      </c>
      <c r="BG122" s="424" t="s">
        <v>419</v>
      </c>
      <c r="BH122" s="424" t="s">
        <v>419</v>
      </c>
      <c r="BI122" s="427" t="s">
        <v>419</v>
      </c>
      <c r="BJ122" s="424" t="s">
        <v>419</v>
      </c>
      <c r="BK122" s="424" t="s">
        <v>419</v>
      </c>
      <c r="BL122" s="424" t="s">
        <v>419</v>
      </c>
      <c r="BM122" s="424" t="s">
        <v>419</v>
      </c>
      <c r="BN122" s="424" t="s">
        <v>419</v>
      </c>
      <c r="BO122" s="426"/>
      <c r="BP122" s="424"/>
      <c r="BQ122" s="424"/>
      <c r="BR122" s="424"/>
      <c r="BS122" s="427"/>
      <c r="BT122" s="424" t="s">
        <v>419</v>
      </c>
      <c r="BU122" s="424" t="s">
        <v>419</v>
      </c>
      <c r="BV122" s="424" t="s">
        <v>419</v>
      </c>
      <c r="BW122" s="424" t="s">
        <v>419</v>
      </c>
      <c r="BX122" s="427" t="s">
        <v>419</v>
      </c>
      <c r="BY122" s="353"/>
    </row>
    <row r="123" spans="1:77" x14ac:dyDescent="0.25">
      <c r="A123" s="254" t="s">
        <v>263</v>
      </c>
      <c r="B123" s="311">
        <v>35.200000000000003</v>
      </c>
      <c r="C123" s="312">
        <v>35.200000000000003</v>
      </c>
      <c r="D123" s="312">
        <v>35.200000000000003</v>
      </c>
      <c r="E123" s="312">
        <v>35.200000000000003</v>
      </c>
      <c r="F123" s="421">
        <v>35.200000000000003</v>
      </c>
      <c r="G123" s="422">
        <v>38.4</v>
      </c>
      <c r="H123" s="421">
        <v>38.4</v>
      </c>
      <c r="I123" s="421">
        <v>40</v>
      </c>
      <c r="J123" s="421">
        <v>40</v>
      </c>
      <c r="K123" s="423">
        <v>40</v>
      </c>
      <c r="L123" s="421">
        <v>133.6</v>
      </c>
      <c r="M123" s="421">
        <v>144.80000000000001</v>
      </c>
      <c r="N123" s="421">
        <v>144.80000000000001</v>
      </c>
      <c r="O123" s="421">
        <v>144.80000000000001</v>
      </c>
      <c r="P123" s="421">
        <v>147.19999999999999</v>
      </c>
      <c r="Q123" s="422">
        <v>28.8</v>
      </c>
      <c r="R123" s="421">
        <v>28.8</v>
      </c>
      <c r="S123" s="421">
        <v>28.8</v>
      </c>
      <c r="T123" s="421">
        <v>28.8</v>
      </c>
      <c r="U123" s="423">
        <v>28.8</v>
      </c>
      <c r="V123" s="421">
        <v>51.2</v>
      </c>
      <c r="W123" s="421">
        <v>51.2</v>
      </c>
      <c r="X123" s="421">
        <v>50.4</v>
      </c>
      <c r="Y123" s="421">
        <v>50.4</v>
      </c>
      <c r="Z123" s="421">
        <v>50.4</v>
      </c>
      <c r="AA123" s="315" t="s">
        <v>419</v>
      </c>
      <c r="AB123" s="314" t="s">
        <v>419</v>
      </c>
      <c r="AC123" s="314" t="s">
        <v>419</v>
      </c>
      <c r="AD123" s="314" t="s">
        <v>419</v>
      </c>
      <c r="AE123" s="425" t="s">
        <v>419</v>
      </c>
      <c r="AF123" s="421">
        <v>30.4</v>
      </c>
      <c r="AG123" s="421">
        <v>30.4</v>
      </c>
      <c r="AH123" s="421">
        <v>30.4</v>
      </c>
      <c r="AI123" s="421">
        <v>30.4</v>
      </c>
      <c r="AJ123" s="421">
        <v>30.4</v>
      </c>
      <c r="AK123" s="315" t="s">
        <v>419</v>
      </c>
      <c r="AL123" s="314" t="s">
        <v>419</v>
      </c>
      <c r="AM123" s="314" t="s">
        <v>419</v>
      </c>
      <c r="AN123" s="314" t="s">
        <v>419</v>
      </c>
      <c r="AO123" s="425" t="s">
        <v>419</v>
      </c>
      <c r="AP123" s="314" t="s">
        <v>419</v>
      </c>
      <c r="AQ123" s="314" t="s">
        <v>419</v>
      </c>
      <c r="AR123" s="314" t="s">
        <v>419</v>
      </c>
      <c r="AS123" s="314" t="s">
        <v>419</v>
      </c>
      <c r="AT123" s="314" t="s">
        <v>419</v>
      </c>
      <c r="AU123" s="315" t="s">
        <v>419</v>
      </c>
      <c r="AV123" s="314" t="s">
        <v>419</v>
      </c>
      <c r="AW123" s="314" t="s">
        <v>419</v>
      </c>
      <c r="AX123" s="314" t="s">
        <v>419</v>
      </c>
      <c r="AY123" s="425" t="s">
        <v>419</v>
      </c>
      <c r="AZ123" s="424" t="s">
        <v>419</v>
      </c>
      <c r="BA123" s="424" t="s">
        <v>419</v>
      </c>
      <c r="BB123" s="424" t="s">
        <v>419</v>
      </c>
      <c r="BC123" s="424" t="s">
        <v>419</v>
      </c>
      <c r="BD123" s="424" t="s">
        <v>419</v>
      </c>
      <c r="BE123" s="426" t="s">
        <v>419</v>
      </c>
      <c r="BF123" s="424" t="s">
        <v>419</v>
      </c>
      <c r="BG123" s="424" t="s">
        <v>419</v>
      </c>
      <c r="BH123" s="424" t="s">
        <v>419</v>
      </c>
      <c r="BI123" s="427" t="s">
        <v>419</v>
      </c>
      <c r="BJ123" s="424" t="s">
        <v>419</v>
      </c>
      <c r="BK123" s="424" t="s">
        <v>419</v>
      </c>
      <c r="BL123" s="424" t="s">
        <v>419</v>
      </c>
      <c r="BM123" s="424" t="s">
        <v>419</v>
      </c>
      <c r="BN123" s="424" t="s">
        <v>419</v>
      </c>
      <c r="BO123" s="426"/>
      <c r="BP123" s="424"/>
      <c r="BQ123" s="424"/>
      <c r="BR123" s="424"/>
      <c r="BS123" s="427"/>
      <c r="BT123" s="424" t="s">
        <v>419</v>
      </c>
      <c r="BU123" s="424" t="s">
        <v>419</v>
      </c>
      <c r="BV123" s="424" t="s">
        <v>419</v>
      </c>
      <c r="BW123" s="424" t="s">
        <v>419</v>
      </c>
      <c r="BX123" s="427" t="s">
        <v>419</v>
      </c>
      <c r="BY123" s="353"/>
    </row>
    <row r="124" spans="1:77" x14ac:dyDescent="0.25">
      <c r="A124" s="254" t="s">
        <v>264</v>
      </c>
      <c r="B124" s="311">
        <v>31.2</v>
      </c>
      <c r="C124" s="312">
        <v>31.2</v>
      </c>
      <c r="D124" s="312">
        <v>28.8</v>
      </c>
      <c r="E124" s="312">
        <v>28.8</v>
      </c>
      <c r="F124" s="421">
        <v>28.8</v>
      </c>
      <c r="G124" s="422">
        <v>16.8</v>
      </c>
      <c r="H124" s="421">
        <v>16.8</v>
      </c>
      <c r="I124" s="421">
        <v>20</v>
      </c>
      <c r="J124" s="421">
        <v>20</v>
      </c>
      <c r="K124" s="423">
        <v>20</v>
      </c>
      <c r="L124" s="421">
        <v>74.400000000000006</v>
      </c>
      <c r="M124" s="421">
        <v>90.4</v>
      </c>
      <c r="N124" s="421">
        <v>90.4</v>
      </c>
      <c r="O124" s="421">
        <v>90.4</v>
      </c>
      <c r="P124" s="421">
        <v>84</v>
      </c>
      <c r="Q124" s="422">
        <v>44.8</v>
      </c>
      <c r="R124" s="421">
        <v>44.8</v>
      </c>
      <c r="S124" s="421">
        <v>44.8</v>
      </c>
      <c r="T124" s="421">
        <v>44.8</v>
      </c>
      <c r="U124" s="423">
        <v>44.8</v>
      </c>
      <c r="V124" s="421">
        <v>50.4</v>
      </c>
      <c r="W124" s="421">
        <v>48.8</v>
      </c>
      <c r="X124" s="421">
        <v>46.4</v>
      </c>
      <c r="Y124" s="421">
        <v>46.4</v>
      </c>
      <c r="Z124" s="421">
        <v>46.4</v>
      </c>
      <c r="AA124" s="315" t="s">
        <v>419</v>
      </c>
      <c r="AB124" s="314" t="s">
        <v>419</v>
      </c>
      <c r="AC124" s="314" t="s">
        <v>419</v>
      </c>
      <c r="AD124" s="314" t="s">
        <v>419</v>
      </c>
      <c r="AE124" s="425" t="s">
        <v>419</v>
      </c>
      <c r="AF124" s="424" t="s">
        <v>419</v>
      </c>
      <c r="AG124" s="424" t="s">
        <v>419</v>
      </c>
      <c r="AH124" s="424" t="s">
        <v>419</v>
      </c>
      <c r="AI124" s="424" t="s">
        <v>419</v>
      </c>
      <c r="AJ124" s="424" t="s">
        <v>419</v>
      </c>
      <c r="AK124" s="422">
        <v>1028</v>
      </c>
      <c r="AL124" s="421">
        <v>1028</v>
      </c>
      <c r="AM124" s="421">
        <v>1028</v>
      </c>
      <c r="AN124" s="421">
        <v>1028</v>
      </c>
      <c r="AO124" s="423">
        <v>1028</v>
      </c>
      <c r="AP124" s="314" t="s">
        <v>419</v>
      </c>
      <c r="AQ124" s="314" t="s">
        <v>419</v>
      </c>
      <c r="AR124" s="314" t="s">
        <v>419</v>
      </c>
      <c r="AS124" s="314" t="s">
        <v>419</v>
      </c>
      <c r="AT124" s="314" t="s">
        <v>419</v>
      </c>
      <c r="AU124" s="315" t="s">
        <v>419</v>
      </c>
      <c r="AV124" s="314" t="s">
        <v>419</v>
      </c>
      <c r="AW124" s="314" t="s">
        <v>419</v>
      </c>
      <c r="AX124" s="314" t="s">
        <v>419</v>
      </c>
      <c r="AY124" s="425" t="s">
        <v>419</v>
      </c>
      <c r="AZ124" s="424" t="s">
        <v>419</v>
      </c>
      <c r="BA124" s="424" t="s">
        <v>419</v>
      </c>
      <c r="BB124" s="424" t="s">
        <v>419</v>
      </c>
      <c r="BC124" s="424" t="s">
        <v>419</v>
      </c>
      <c r="BD124" s="424" t="s">
        <v>419</v>
      </c>
      <c r="BE124" s="426" t="s">
        <v>419</v>
      </c>
      <c r="BF124" s="424" t="s">
        <v>419</v>
      </c>
      <c r="BG124" s="424" t="s">
        <v>419</v>
      </c>
      <c r="BH124" s="424" t="s">
        <v>419</v>
      </c>
      <c r="BI124" s="427" t="s">
        <v>419</v>
      </c>
      <c r="BJ124" s="424" t="s">
        <v>419</v>
      </c>
      <c r="BK124" s="424" t="s">
        <v>419</v>
      </c>
      <c r="BL124" s="424" t="s">
        <v>419</v>
      </c>
      <c r="BM124" s="424" t="s">
        <v>419</v>
      </c>
      <c r="BN124" s="424" t="s">
        <v>419</v>
      </c>
      <c r="BO124" s="426"/>
      <c r="BP124" s="424"/>
      <c r="BQ124" s="424"/>
      <c r="BR124" s="424"/>
      <c r="BS124" s="427"/>
      <c r="BT124" s="424" t="s">
        <v>419</v>
      </c>
      <c r="BU124" s="424" t="s">
        <v>419</v>
      </c>
      <c r="BV124" s="424" t="s">
        <v>419</v>
      </c>
      <c r="BW124" s="424" t="s">
        <v>419</v>
      </c>
      <c r="BX124" s="427" t="s">
        <v>419</v>
      </c>
      <c r="BY124" s="353"/>
    </row>
    <row r="125" spans="1:77" x14ac:dyDescent="0.25">
      <c r="A125" s="254" t="s">
        <v>265</v>
      </c>
      <c r="B125" s="311">
        <v>42.4</v>
      </c>
      <c r="C125" s="312">
        <v>41.6</v>
      </c>
      <c r="D125" s="312">
        <v>39.200000000000003</v>
      </c>
      <c r="E125" s="312">
        <v>39.200000000000003</v>
      </c>
      <c r="F125" s="421">
        <v>39.200000000000003</v>
      </c>
      <c r="G125" s="422">
        <v>39.200000000000003</v>
      </c>
      <c r="H125" s="421">
        <v>39.200000000000003</v>
      </c>
      <c r="I125" s="421">
        <v>40.799999999999997</v>
      </c>
      <c r="J125" s="421">
        <v>40.799999999999997</v>
      </c>
      <c r="K125" s="423">
        <v>40.799999999999997</v>
      </c>
      <c r="L125" s="421">
        <v>139.19999999999999</v>
      </c>
      <c r="M125" s="421">
        <v>144.80000000000001</v>
      </c>
      <c r="N125" s="421">
        <v>144.80000000000001</v>
      </c>
      <c r="O125" s="421">
        <v>144.80000000000001</v>
      </c>
      <c r="P125" s="421">
        <v>150.4</v>
      </c>
      <c r="Q125" s="422">
        <v>43.2</v>
      </c>
      <c r="R125" s="421">
        <v>43.2</v>
      </c>
      <c r="S125" s="421">
        <v>43.2</v>
      </c>
      <c r="T125" s="421">
        <v>43.2</v>
      </c>
      <c r="U125" s="423">
        <v>43.2</v>
      </c>
      <c r="V125" s="421">
        <v>55.2</v>
      </c>
      <c r="W125" s="421">
        <v>55.2</v>
      </c>
      <c r="X125" s="421">
        <v>64</v>
      </c>
      <c r="Y125" s="421">
        <v>64</v>
      </c>
      <c r="Z125" s="421">
        <v>64</v>
      </c>
      <c r="AA125" s="422">
        <v>12</v>
      </c>
      <c r="AB125" s="421">
        <v>12</v>
      </c>
      <c r="AC125" s="421">
        <v>12</v>
      </c>
      <c r="AD125" s="421">
        <v>12</v>
      </c>
      <c r="AE125" s="423">
        <v>12</v>
      </c>
      <c r="AF125" s="421">
        <v>33.6</v>
      </c>
      <c r="AG125" s="421">
        <v>33.6</v>
      </c>
      <c r="AH125" s="421">
        <v>33.6</v>
      </c>
      <c r="AI125" s="421">
        <v>33.6</v>
      </c>
      <c r="AJ125" s="421">
        <v>33.6</v>
      </c>
      <c r="AK125" s="315" t="s">
        <v>419</v>
      </c>
      <c r="AL125" s="314" t="s">
        <v>419</v>
      </c>
      <c r="AM125" s="314" t="s">
        <v>419</v>
      </c>
      <c r="AN125" s="314" t="s">
        <v>419</v>
      </c>
      <c r="AO125" s="425" t="s">
        <v>419</v>
      </c>
      <c r="AP125" s="314" t="s">
        <v>419</v>
      </c>
      <c r="AQ125" s="314" t="s">
        <v>419</v>
      </c>
      <c r="AR125" s="314" t="s">
        <v>419</v>
      </c>
      <c r="AS125" s="314" t="s">
        <v>419</v>
      </c>
      <c r="AT125" s="314" t="s">
        <v>419</v>
      </c>
      <c r="AU125" s="315" t="s">
        <v>419</v>
      </c>
      <c r="AV125" s="314" t="s">
        <v>419</v>
      </c>
      <c r="AW125" s="314" t="s">
        <v>419</v>
      </c>
      <c r="AX125" s="314" t="s">
        <v>419</v>
      </c>
      <c r="AY125" s="425" t="s">
        <v>419</v>
      </c>
      <c r="AZ125" s="424" t="s">
        <v>419</v>
      </c>
      <c r="BA125" s="424" t="s">
        <v>419</v>
      </c>
      <c r="BB125" s="424" t="s">
        <v>419</v>
      </c>
      <c r="BC125" s="424" t="s">
        <v>419</v>
      </c>
      <c r="BD125" s="424" t="s">
        <v>419</v>
      </c>
      <c r="BE125" s="426" t="s">
        <v>419</v>
      </c>
      <c r="BF125" s="424" t="s">
        <v>419</v>
      </c>
      <c r="BG125" s="424" t="s">
        <v>419</v>
      </c>
      <c r="BH125" s="424" t="s">
        <v>419</v>
      </c>
      <c r="BI125" s="427" t="s">
        <v>419</v>
      </c>
      <c r="BJ125" s="424" t="s">
        <v>419</v>
      </c>
      <c r="BK125" s="424" t="s">
        <v>419</v>
      </c>
      <c r="BL125" s="424" t="s">
        <v>419</v>
      </c>
      <c r="BM125" s="424" t="s">
        <v>419</v>
      </c>
      <c r="BN125" s="424" t="s">
        <v>419</v>
      </c>
      <c r="BO125" s="426"/>
      <c r="BP125" s="424"/>
      <c r="BQ125" s="424"/>
      <c r="BR125" s="424"/>
      <c r="BS125" s="427"/>
      <c r="BT125" s="424" t="s">
        <v>419</v>
      </c>
      <c r="BU125" s="424" t="s">
        <v>419</v>
      </c>
      <c r="BV125" s="424" t="s">
        <v>419</v>
      </c>
      <c r="BW125" s="424" t="s">
        <v>419</v>
      </c>
      <c r="BX125" s="427" t="s">
        <v>419</v>
      </c>
      <c r="BY125" s="353"/>
    </row>
    <row r="126" spans="1:77" x14ac:dyDescent="0.25">
      <c r="A126" s="254" t="s">
        <v>266</v>
      </c>
      <c r="B126" s="311">
        <v>32</v>
      </c>
      <c r="C126" s="312">
        <v>32</v>
      </c>
      <c r="D126" s="312">
        <v>32</v>
      </c>
      <c r="E126" s="312">
        <v>32</v>
      </c>
      <c r="F126" s="421">
        <v>32</v>
      </c>
      <c r="G126" s="315" t="s">
        <v>419</v>
      </c>
      <c r="H126" s="314" t="s">
        <v>419</v>
      </c>
      <c r="I126" s="314" t="s">
        <v>419</v>
      </c>
      <c r="J126" s="314" t="s">
        <v>419</v>
      </c>
      <c r="K126" s="425" t="s">
        <v>419</v>
      </c>
      <c r="L126" s="421">
        <v>52</v>
      </c>
      <c r="M126" s="421">
        <v>58.4</v>
      </c>
      <c r="N126" s="421">
        <v>58.4</v>
      </c>
      <c r="O126" s="421">
        <v>58.4</v>
      </c>
      <c r="P126" s="421">
        <v>68</v>
      </c>
      <c r="Q126" s="422">
        <v>28.8</v>
      </c>
      <c r="R126" s="421">
        <v>28.8</v>
      </c>
      <c r="S126" s="421">
        <v>28.8</v>
      </c>
      <c r="T126" s="421">
        <v>28.8</v>
      </c>
      <c r="U126" s="423">
        <v>28.8</v>
      </c>
      <c r="V126" s="421">
        <v>38.4</v>
      </c>
      <c r="W126" s="421">
        <v>38.4</v>
      </c>
      <c r="X126" s="421">
        <v>38.4</v>
      </c>
      <c r="Y126" s="421">
        <v>37.6</v>
      </c>
      <c r="Z126" s="421">
        <v>37.6</v>
      </c>
      <c r="AA126" s="422" t="s">
        <v>419</v>
      </c>
      <c r="AB126" s="421" t="s">
        <v>419</v>
      </c>
      <c r="AC126" s="421" t="s">
        <v>419</v>
      </c>
      <c r="AD126" s="421" t="s">
        <v>419</v>
      </c>
      <c r="AE126" s="423" t="s">
        <v>419</v>
      </c>
      <c r="AF126" s="424" t="s">
        <v>419</v>
      </c>
      <c r="AG126" s="424" t="s">
        <v>419</v>
      </c>
      <c r="AH126" s="424" t="s">
        <v>419</v>
      </c>
      <c r="AI126" s="424" t="s">
        <v>419</v>
      </c>
      <c r="AJ126" s="424" t="s">
        <v>419</v>
      </c>
      <c r="AK126" s="315" t="s">
        <v>419</v>
      </c>
      <c r="AL126" s="314" t="s">
        <v>419</v>
      </c>
      <c r="AM126" s="314" t="s">
        <v>419</v>
      </c>
      <c r="AN126" s="314" t="s">
        <v>419</v>
      </c>
      <c r="AO126" s="425" t="s">
        <v>419</v>
      </c>
      <c r="AP126" s="421" t="s">
        <v>419</v>
      </c>
      <c r="AQ126" s="421" t="s">
        <v>419</v>
      </c>
      <c r="AR126" s="421" t="s">
        <v>419</v>
      </c>
      <c r="AS126" s="421" t="s">
        <v>419</v>
      </c>
      <c r="AT126" s="421" t="s">
        <v>419</v>
      </c>
      <c r="AU126" s="422" t="s">
        <v>419</v>
      </c>
      <c r="AV126" s="421" t="s">
        <v>419</v>
      </c>
      <c r="AW126" s="421" t="s">
        <v>419</v>
      </c>
      <c r="AX126" s="421" t="s">
        <v>419</v>
      </c>
      <c r="AY126" s="423" t="s">
        <v>419</v>
      </c>
      <c r="AZ126" s="424" t="s">
        <v>419</v>
      </c>
      <c r="BA126" s="424" t="s">
        <v>419</v>
      </c>
      <c r="BB126" s="424" t="s">
        <v>419</v>
      </c>
      <c r="BC126" s="424" t="s">
        <v>419</v>
      </c>
      <c r="BD126" s="424" t="s">
        <v>419</v>
      </c>
      <c r="BE126" s="426" t="s">
        <v>419</v>
      </c>
      <c r="BF126" s="424" t="s">
        <v>419</v>
      </c>
      <c r="BG126" s="424" t="s">
        <v>419</v>
      </c>
      <c r="BH126" s="424" t="s">
        <v>419</v>
      </c>
      <c r="BI126" s="427" t="s">
        <v>419</v>
      </c>
      <c r="BJ126" s="424" t="s">
        <v>419</v>
      </c>
      <c r="BK126" s="424" t="s">
        <v>419</v>
      </c>
      <c r="BL126" s="424" t="s">
        <v>419</v>
      </c>
      <c r="BM126" s="424" t="s">
        <v>419</v>
      </c>
      <c r="BN126" s="424" t="s">
        <v>419</v>
      </c>
      <c r="BO126" s="426"/>
      <c r="BP126" s="424"/>
      <c r="BQ126" s="424"/>
      <c r="BR126" s="424"/>
      <c r="BS126" s="427"/>
      <c r="BT126" s="424" t="s">
        <v>419</v>
      </c>
      <c r="BU126" s="424" t="s">
        <v>419</v>
      </c>
      <c r="BV126" s="424" t="s">
        <v>419</v>
      </c>
      <c r="BW126" s="424" t="s">
        <v>419</v>
      </c>
      <c r="BX126" s="427" t="s">
        <v>419</v>
      </c>
      <c r="BY126" s="353"/>
    </row>
    <row r="127" spans="1:77" x14ac:dyDescent="0.25">
      <c r="A127" s="254" t="s">
        <v>267</v>
      </c>
      <c r="B127" s="311">
        <v>32</v>
      </c>
      <c r="C127" s="312">
        <v>32</v>
      </c>
      <c r="D127" s="312">
        <v>34.4</v>
      </c>
      <c r="E127" s="312">
        <v>34.4</v>
      </c>
      <c r="F127" s="421">
        <v>33.6</v>
      </c>
      <c r="G127" s="422">
        <v>32</v>
      </c>
      <c r="H127" s="421">
        <v>32</v>
      </c>
      <c r="I127" s="421">
        <v>35.200000000000003</v>
      </c>
      <c r="J127" s="421">
        <v>35.200000000000003</v>
      </c>
      <c r="K127" s="423">
        <v>35.200000000000003</v>
      </c>
      <c r="L127" s="421">
        <v>105.6</v>
      </c>
      <c r="M127" s="421">
        <v>126.4</v>
      </c>
      <c r="N127" s="421">
        <v>125.6</v>
      </c>
      <c r="O127" s="421">
        <v>125.6</v>
      </c>
      <c r="P127" s="421">
        <v>126.4</v>
      </c>
      <c r="Q127" s="422">
        <v>45.6</v>
      </c>
      <c r="R127" s="421">
        <v>50.4</v>
      </c>
      <c r="S127" s="421">
        <v>46.4</v>
      </c>
      <c r="T127" s="421">
        <v>48.8</v>
      </c>
      <c r="U127" s="423">
        <v>41.6</v>
      </c>
      <c r="V127" s="421">
        <v>55.2</v>
      </c>
      <c r="W127" s="421">
        <v>55.2</v>
      </c>
      <c r="X127" s="421">
        <v>56</v>
      </c>
      <c r="Y127" s="421">
        <v>56.8</v>
      </c>
      <c r="Z127" s="421">
        <v>56.8</v>
      </c>
      <c r="AA127" s="422">
        <v>12</v>
      </c>
      <c r="AB127" s="421">
        <v>12</v>
      </c>
      <c r="AC127" s="421">
        <v>12</v>
      </c>
      <c r="AD127" s="421">
        <v>12</v>
      </c>
      <c r="AE127" s="423">
        <v>12</v>
      </c>
      <c r="AF127" s="421">
        <v>38.72</v>
      </c>
      <c r="AG127" s="421">
        <v>38.72</v>
      </c>
      <c r="AH127" s="421">
        <v>38.72</v>
      </c>
      <c r="AI127" s="421">
        <v>38.72</v>
      </c>
      <c r="AJ127" s="421">
        <v>38.72</v>
      </c>
      <c r="AK127" s="315" t="s">
        <v>419</v>
      </c>
      <c r="AL127" s="314" t="s">
        <v>419</v>
      </c>
      <c r="AM127" s="314" t="s">
        <v>419</v>
      </c>
      <c r="AN127" s="314" t="s">
        <v>419</v>
      </c>
      <c r="AO127" s="425" t="s">
        <v>419</v>
      </c>
      <c r="AP127" s="421">
        <v>1128.8</v>
      </c>
      <c r="AQ127" s="421">
        <v>1128.8</v>
      </c>
      <c r="AR127" s="421">
        <v>1128.8</v>
      </c>
      <c r="AS127" s="421">
        <v>1128.8</v>
      </c>
      <c r="AT127" s="421">
        <v>1128.8</v>
      </c>
      <c r="AU127" s="315" t="s">
        <v>419</v>
      </c>
      <c r="AV127" s="314" t="s">
        <v>419</v>
      </c>
      <c r="AW127" s="314" t="s">
        <v>419</v>
      </c>
      <c r="AX127" s="314" t="s">
        <v>419</v>
      </c>
      <c r="AY127" s="425" t="s">
        <v>419</v>
      </c>
      <c r="AZ127" s="424" t="s">
        <v>419</v>
      </c>
      <c r="BA127" s="424" t="s">
        <v>419</v>
      </c>
      <c r="BB127" s="424" t="s">
        <v>419</v>
      </c>
      <c r="BC127" s="424" t="s">
        <v>419</v>
      </c>
      <c r="BD127" s="424" t="s">
        <v>419</v>
      </c>
      <c r="BE127" s="426" t="s">
        <v>419</v>
      </c>
      <c r="BF127" s="424" t="s">
        <v>419</v>
      </c>
      <c r="BG127" s="424" t="s">
        <v>419</v>
      </c>
      <c r="BH127" s="424" t="s">
        <v>419</v>
      </c>
      <c r="BI127" s="427" t="s">
        <v>419</v>
      </c>
      <c r="BJ127" s="424" t="s">
        <v>419</v>
      </c>
      <c r="BK127" s="424" t="s">
        <v>419</v>
      </c>
      <c r="BL127" s="424" t="s">
        <v>419</v>
      </c>
      <c r="BM127" s="424" t="s">
        <v>419</v>
      </c>
      <c r="BN127" s="424" t="s">
        <v>419</v>
      </c>
      <c r="BO127" s="426"/>
      <c r="BP127" s="424"/>
      <c r="BQ127" s="424"/>
      <c r="BR127" s="424"/>
      <c r="BS127" s="427"/>
      <c r="BT127" s="424" t="s">
        <v>419</v>
      </c>
      <c r="BU127" s="424" t="s">
        <v>419</v>
      </c>
      <c r="BV127" s="424" t="s">
        <v>419</v>
      </c>
      <c r="BW127" s="424" t="s">
        <v>419</v>
      </c>
      <c r="BX127" s="427" t="s">
        <v>419</v>
      </c>
      <c r="BY127" s="353"/>
    </row>
    <row r="128" spans="1:77" x14ac:dyDescent="0.25">
      <c r="A128" s="254" t="s">
        <v>268</v>
      </c>
      <c r="B128" s="311">
        <v>40.799999999999997</v>
      </c>
      <c r="C128" s="312">
        <v>40.799999999999997</v>
      </c>
      <c r="D128" s="312">
        <v>39.200000000000003</v>
      </c>
      <c r="E128" s="312">
        <v>33.6</v>
      </c>
      <c r="F128" s="421">
        <v>39.200000000000003</v>
      </c>
      <c r="G128" s="422">
        <v>40</v>
      </c>
      <c r="H128" s="421">
        <v>40</v>
      </c>
      <c r="I128" s="421">
        <v>41.6</v>
      </c>
      <c r="J128" s="421">
        <v>41.6</v>
      </c>
      <c r="K128" s="423">
        <v>41.6</v>
      </c>
      <c r="L128" s="421">
        <v>144.80000000000001</v>
      </c>
      <c r="M128" s="421">
        <v>151.19999999999999</v>
      </c>
      <c r="N128" s="421">
        <v>150.4</v>
      </c>
      <c r="O128" s="421">
        <v>150.4</v>
      </c>
      <c r="P128" s="421">
        <v>155.19999999999999</v>
      </c>
      <c r="Q128" s="422">
        <v>44</v>
      </c>
      <c r="R128" s="421">
        <v>31.2</v>
      </c>
      <c r="S128" s="421">
        <v>31.2</v>
      </c>
      <c r="T128" s="421">
        <v>31.2</v>
      </c>
      <c r="U128" s="423">
        <v>31.2</v>
      </c>
      <c r="V128" s="421">
        <v>56</v>
      </c>
      <c r="W128" s="421">
        <v>57.6</v>
      </c>
      <c r="X128" s="421">
        <v>52.8</v>
      </c>
      <c r="Y128" s="421">
        <v>48.8</v>
      </c>
      <c r="Z128" s="421">
        <v>52.8</v>
      </c>
      <c r="AA128" s="315" t="s">
        <v>419</v>
      </c>
      <c r="AB128" s="314" t="s">
        <v>419</v>
      </c>
      <c r="AC128" s="314" t="s">
        <v>419</v>
      </c>
      <c r="AD128" s="314" t="s">
        <v>419</v>
      </c>
      <c r="AE128" s="425" t="s">
        <v>419</v>
      </c>
      <c r="AF128" s="421">
        <v>35.200000000000003</v>
      </c>
      <c r="AG128" s="421">
        <v>35.200000000000003</v>
      </c>
      <c r="AH128" s="421">
        <v>35.200000000000003</v>
      </c>
      <c r="AI128" s="421">
        <v>35.200000000000003</v>
      </c>
      <c r="AJ128" s="421">
        <v>35.200000000000003</v>
      </c>
      <c r="AK128" s="315" t="s">
        <v>419</v>
      </c>
      <c r="AL128" s="314" t="s">
        <v>419</v>
      </c>
      <c r="AM128" s="314" t="s">
        <v>419</v>
      </c>
      <c r="AN128" s="314" t="s">
        <v>419</v>
      </c>
      <c r="AO128" s="425" t="s">
        <v>419</v>
      </c>
      <c r="AP128" s="314" t="s">
        <v>419</v>
      </c>
      <c r="AQ128" s="314" t="s">
        <v>419</v>
      </c>
      <c r="AR128" s="314" t="s">
        <v>419</v>
      </c>
      <c r="AS128" s="314" t="s">
        <v>419</v>
      </c>
      <c r="AT128" s="314" t="s">
        <v>419</v>
      </c>
      <c r="AU128" s="315" t="s">
        <v>419</v>
      </c>
      <c r="AV128" s="314" t="s">
        <v>419</v>
      </c>
      <c r="AW128" s="314" t="s">
        <v>419</v>
      </c>
      <c r="AX128" s="314" t="s">
        <v>419</v>
      </c>
      <c r="AY128" s="425" t="s">
        <v>419</v>
      </c>
      <c r="AZ128" s="424" t="s">
        <v>419</v>
      </c>
      <c r="BA128" s="424" t="s">
        <v>419</v>
      </c>
      <c r="BB128" s="424" t="s">
        <v>419</v>
      </c>
      <c r="BC128" s="424" t="s">
        <v>419</v>
      </c>
      <c r="BD128" s="424" t="s">
        <v>419</v>
      </c>
      <c r="BE128" s="426" t="s">
        <v>419</v>
      </c>
      <c r="BF128" s="424" t="s">
        <v>419</v>
      </c>
      <c r="BG128" s="424" t="s">
        <v>419</v>
      </c>
      <c r="BH128" s="424" t="s">
        <v>419</v>
      </c>
      <c r="BI128" s="427" t="s">
        <v>419</v>
      </c>
      <c r="BJ128" s="424" t="s">
        <v>419</v>
      </c>
      <c r="BK128" s="424" t="s">
        <v>419</v>
      </c>
      <c r="BL128" s="424" t="s">
        <v>419</v>
      </c>
      <c r="BM128" s="424" t="s">
        <v>419</v>
      </c>
      <c r="BN128" s="424" t="s">
        <v>419</v>
      </c>
      <c r="BO128" s="426"/>
      <c r="BP128" s="424"/>
      <c r="BQ128" s="424"/>
      <c r="BR128" s="424"/>
      <c r="BS128" s="427"/>
      <c r="BT128" s="424" t="s">
        <v>419</v>
      </c>
      <c r="BU128" s="424" t="s">
        <v>419</v>
      </c>
      <c r="BV128" s="424" t="s">
        <v>419</v>
      </c>
      <c r="BW128" s="424" t="s">
        <v>419</v>
      </c>
      <c r="BX128" s="427" t="s">
        <v>419</v>
      </c>
      <c r="BY128" s="353"/>
    </row>
    <row r="129" spans="1:77" x14ac:dyDescent="0.25">
      <c r="A129" s="254" t="s">
        <v>269</v>
      </c>
      <c r="B129" s="311">
        <v>46.4</v>
      </c>
      <c r="C129" s="312">
        <v>46.4</v>
      </c>
      <c r="D129" s="312">
        <v>47.2</v>
      </c>
      <c r="E129" s="312">
        <v>48</v>
      </c>
      <c r="F129" s="421">
        <v>46.4</v>
      </c>
      <c r="G129" s="422">
        <v>35.200000000000003</v>
      </c>
      <c r="H129" s="421">
        <v>35.200000000000003</v>
      </c>
      <c r="I129" s="421">
        <v>37.6</v>
      </c>
      <c r="J129" s="421">
        <v>37.6</v>
      </c>
      <c r="K129" s="423">
        <v>37.6</v>
      </c>
      <c r="L129" s="421">
        <v>128.80000000000001</v>
      </c>
      <c r="M129" s="421">
        <v>140.80000000000001</v>
      </c>
      <c r="N129" s="421">
        <v>140.80000000000001</v>
      </c>
      <c r="O129" s="421">
        <v>140.80000000000001</v>
      </c>
      <c r="P129" s="421">
        <v>148</v>
      </c>
      <c r="Q129" s="422">
        <v>46.4</v>
      </c>
      <c r="R129" s="421">
        <v>36.799999999999997</v>
      </c>
      <c r="S129" s="421">
        <v>36.799999999999997</v>
      </c>
      <c r="T129" s="421">
        <v>36.799999999999997</v>
      </c>
      <c r="U129" s="423">
        <v>33.6</v>
      </c>
      <c r="V129" s="421">
        <v>45.6</v>
      </c>
      <c r="W129" s="421">
        <v>47.2</v>
      </c>
      <c r="X129" s="421">
        <v>42.4</v>
      </c>
      <c r="Y129" s="421">
        <v>46.4</v>
      </c>
      <c r="Z129" s="421">
        <v>42.4</v>
      </c>
      <c r="AA129" s="422">
        <v>12</v>
      </c>
      <c r="AB129" s="421">
        <v>12</v>
      </c>
      <c r="AC129" s="421">
        <v>12</v>
      </c>
      <c r="AD129" s="421">
        <v>12</v>
      </c>
      <c r="AE129" s="423">
        <v>12</v>
      </c>
      <c r="AF129" s="421">
        <v>29.6</v>
      </c>
      <c r="AG129" s="421">
        <v>29.6</v>
      </c>
      <c r="AH129" s="421">
        <v>29.6</v>
      </c>
      <c r="AI129" s="421">
        <v>29.6</v>
      </c>
      <c r="AJ129" s="421">
        <v>29.6</v>
      </c>
      <c r="AK129" s="315" t="s">
        <v>419</v>
      </c>
      <c r="AL129" s="314" t="s">
        <v>419</v>
      </c>
      <c r="AM129" s="314" t="s">
        <v>419</v>
      </c>
      <c r="AN129" s="314" t="s">
        <v>419</v>
      </c>
      <c r="AO129" s="425" t="s">
        <v>419</v>
      </c>
      <c r="AP129" s="421">
        <v>1331.2</v>
      </c>
      <c r="AQ129" s="421">
        <v>1427.2</v>
      </c>
      <c r="AR129" s="421">
        <v>1427.2</v>
      </c>
      <c r="AS129" s="421">
        <v>1346.4</v>
      </c>
      <c r="AT129" s="421">
        <v>1368.8</v>
      </c>
      <c r="AU129" s="315" t="s">
        <v>419</v>
      </c>
      <c r="AV129" s="314" t="s">
        <v>419</v>
      </c>
      <c r="AW129" s="314" t="s">
        <v>419</v>
      </c>
      <c r="AX129" s="314" t="s">
        <v>419</v>
      </c>
      <c r="AY129" s="425" t="s">
        <v>419</v>
      </c>
      <c r="AZ129" s="424" t="s">
        <v>419</v>
      </c>
      <c r="BA129" s="424" t="s">
        <v>419</v>
      </c>
      <c r="BB129" s="424" t="s">
        <v>419</v>
      </c>
      <c r="BC129" s="424" t="s">
        <v>419</v>
      </c>
      <c r="BD129" s="424" t="s">
        <v>419</v>
      </c>
      <c r="BE129" s="426" t="s">
        <v>419</v>
      </c>
      <c r="BF129" s="424" t="s">
        <v>419</v>
      </c>
      <c r="BG129" s="424" t="s">
        <v>419</v>
      </c>
      <c r="BH129" s="424" t="s">
        <v>419</v>
      </c>
      <c r="BI129" s="427" t="s">
        <v>419</v>
      </c>
      <c r="BJ129" s="424" t="s">
        <v>419</v>
      </c>
      <c r="BK129" s="424" t="s">
        <v>419</v>
      </c>
      <c r="BL129" s="424" t="s">
        <v>419</v>
      </c>
      <c r="BM129" s="424" t="s">
        <v>419</v>
      </c>
      <c r="BN129" s="424" t="s">
        <v>419</v>
      </c>
      <c r="BO129" s="426"/>
      <c r="BP129" s="424"/>
      <c r="BQ129" s="424"/>
      <c r="BR129" s="424"/>
      <c r="BS129" s="427"/>
      <c r="BT129" s="424" t="s">
        <v>419</v>
      </c>
      <c r="BU129" s="424" t="s">
        <v>419</v>
      </c>
      <c r="BV129" s="424" t="s">
        <v>419</v>
      </c>
      <c r="BW129" s="424" t="s">
        <v>419</v>
      </c>
      <c r="BX129" s="427" t="s">
        <v>419</v>
      </c>
      <c r="BY129" s="353"/>
    </row>
    <row r="130" spans="1:77" x14ac:dyDescent="0.25">
      <c r="A130" s="254" t="s">
        <v>270</v>
      </c>
      <c r="B130" s="311">
        <v>44</v>
      </c>
      <c r="C130" s="312">
        <v>44</v>
      </c>
      <c r="D130" s="312">
        <v>44</v>
      </c>
      <c r="E130" s="312">
        <v>44</v>
      </c>
      <c r="F130" s="421">
        <v>42.4</v>
      </c>
      <c r="G130" s="422">
        <v>34.4</v>
      </c>
      <c r="H130" s="421">
        <v>34.4</v>
      </c>
      <c r="I130" s="421">
        <v>38.4</v>
      </c>
      <c r="J130" s="421">
        <v>38.4</v>
      </c>
      <c r="K130" s="423">
        <v>38.4</v>
      </c>
      <c r="L130" s="421">
        <v>133.6</v>
      </c>
      <c r="M130" s="421">
        <v>144.80000000000001</v>
      </c>
      <c r="N130" s="421">
        <v>144.80000000000001</v>
      </c>
      <c r="O130" s="421">
        <v>144.80000000000001</v>
      </c>
      <c r="P130" s="421">
        <v>149.6</v>
      </c>
      <c r="Q130" s="422">
        <v>46.4</v>
      </c>
      <c r="R130" s="421">
        <v>46.4</v>
      </c>
      <c r="S130" s="421">
        <v>46.4</v>
      </c>
      <c r="T130" s="421">
        <v>46.4</v>
      </c>
      <c r="U130" s="423">
        <v>46.4</v>
      </c>
      <c r="V130" s="421">
        <v>56</v>
      </c>
      <c r="W130" s="421">
        <v>56</v>
      </c>
      <c r="X130" s="421">
        <v>65.599999999999994</v>
      </c>
      <c r="Y130" s="421">
        <v>67.2</v>
      </c>
      <c r="Z130" s="421">
        <v>67.2</v>
      </c>
      <c r="AA130" s="315" t="s">
        <v>419</v>
      </c>
      <c r="AB130" s="314" t="s">
        <v>419</v>
      </c>
      <c r="AC130" s="314" t="s">
        <v>419</v>
      </c>
      <c r="AD130" s="314" t="s">
        <v>419</v>
      </c>
      <c r="AE130" s="425" t="s">
        <v>419</v>
      </c>
      <c r="AF130" s="424" t="s">
        <v>419</v>
      </c>
      <c r="AG130" s="424" t="s">
        <v>419</v>
      </c>
      <c r="AH130" s="424" t="s">
        <v>419</v>
      </c>
      <c r="AI130" s="424" t="s">
        <v>419</v>
      </c>
      <c r="AJ130" s="424" t="s">
        <v>419</v>
      </c>
      <c r="AK130" s="315" t="s">
        <v>419</v>
      </c>
      <c r="AL130" s="314" t="s">
        <v>419</v>
      </c>
      <c r="AM130" s="314" t="s">
        <v>419</v>
      </c>
      <c r="AN130" s="314" t="s">
        <v>419</v>
      </c>
      <c r="AO130" s="425" t="s">
        <v>419</v>
      </c>
      <c r="AP130" s="314">
        <v>1365.6</v>
      </c>
      <c r="AQ130" s="314">
        <v>1365.6</v>
      </c>
      <c r="AR130" s="314">
        <v>1365.6</v>
      </c>
      <c r="AS130" s="314">
        <v>1365.6</v>
      </c>
      <c r="AT130" s="314">
        <v>776.8</v>
      </c>
      <c r="AU130" s="315" t="s">
        <v>419</v>
      </c>
      <c r="AV130" s="314" t="s">
        <v>419</v>
      </c>
      <c r="AW130" s="314" t="s">
        <v>419</v>
      </c>
      <c r="AX130" s="314" t="s">
        <v>419</v>
      </c>
      <c r="AY130" s="425" t="s">
        <v>419</v>
      </c>
      <c r="AZ130" s="424" t="s">
        <v>419</v>
      </c>
      <c r="BA130" s="424" t="s">
        <v>419</v>
      </c>
      <c r="BB130" s="424" t="s">
        <v>419</v>
      </c>
      <c r="BC130" s="424" t="s">
        <v>419</v>
      </c>
      <c r="BD130" s="424" t="s">
        <v>419</v>
      </c>
      <c r="BE130" s="426" t="s">
        <v>419</v>
      </c>
      <c r="BF130" s="424" t="s">
        <v>419</v>
      </c>
      <c r="BG130" s="424" t="s">
        <v>419</v>
      </c>
      <c r="BH130" s="424" t="s">
        <v>419</v>
      </c>
      <c r="BI130" s="427" t="s">
        <v>419</v>
      </c>
      <c r="BJ130" s="424" t="s">
        <v>419</v>
      </c>
      <c r="BK130" s="424" t="s">
        <v>419</v>
      </c>
      <c r="BL130" s="424" t="s">
        <v>419</v>
      </c>
      <c r="BM130" s="424" t="s">
        <v>419</v>
      </c>
      <c r="BN130" s="424" t="s">
        <v>419</v>
      </c>
      <c r="BO130" s="426"/>
      <c r="BP130" s="424"/>
      <c r="BQ130" s="424"/>
      <c r="BR130" s="424"/>
      <c r="BS130" s="427"/>
      <c r="BT130" s="424" t="s">
        <v>419</v>
      </c>
      <c r="BU130" s="424" t="s">
        <v>419</v>
      </c>
      <c r="BV130" s="424" t="s">
        <v>419</v>
      </c>
      <c r="BW130" s="424" t="s">
        <v>419</v>
      </c>
      <c r="BX130" s="427" t="s">
        <v>419</v>
      </c>
      <c r="BY130" s="353"/>
    </row>
    <row r="131" spans="1:77" x14ac:dyDescent="0.25">
      <c r="A131" s="254" t="s">
        <v>271</v>
      </c>
      <c r="B131" s="311">
        <v>32.799999999999997</v>
      </c>
      <c r="C131" s="312">
        <v>31.2</v>
      </c>
      <c r="D131" s="312">
        <v>32.799999999999997</v>
      </c>
      <c r="E131" s="312">
        <v>32.799999999999997</v>
      </c>
      <c r="F131" s="421">
        <v>34.4</v>
      </c>
      <c r="G131" s="422">
        <v>27.2</v>
      </c>
      <c r="H131" s="421">
        <v>27.2</v>
      </c>
      <c r="I131" s="421">
        <v>29.6</v>
      </c>
      <c r="J131" s="421">
        <v>29.6</v>
      </c>
      <c r="K131" s="423">
        <v>29.6</v>
      </c>
      <c r="L131" s="421">
        <v>84</v>
      </c>
      <c r="M131" s="421">
        <v>104.8</v>
      </c>
      <c r="N131" s="421">
        <v>104.8</v>
      </c>
      <c r="O131" s="421">
        <v>104.8</v>
      </c>
      <c r="P131" s="421">
        <v>109.6</v>
      </c>
      <c r="Q131" s="422">
        <v>40.799999999999997</v>
      </c>
      <c r="R131" s="421">
        <v>40.799999999999997</v>
      </c>
      <c r="S131" s="421">
        <v>40.799999999999997</v>
      </c>
      <c r="T131" s="421">
        <v>40.799999999999997</v>
      </c>
      <c r="U131" s="423">
        <v>38.4</v>
      </c>
      <c r="V131" s="421">
        <v>44</v>
      </c>
      <c r="W131" s="421">
        <v>44</v>
      </c>
      <c r="X131" s="421">
        <v>42.4</v>
      </c>
      <c r="Y131" s="421">
        <v>42.4</v>
      </c>
      <c r="Z131" s="421">
        <v>42.4</v>
      </c>
      <c r="AA131" s="315">
        <v>13.6</v>
      </c>
      <c r="AB131" s="314">
        <v>13.6</v>
      </c>
      <c r="AC131" s="314">
        <v>13.6</v>
      </c>
      <c r="AD131" s="314">
        <v>13.6</v>
      </c>
      <c r="AE131" s="425">
        <v>13.6</v>
      </c>
      <c r="AF131" s="421">
        <v>20.8</v>
      </c>
      <c r="AG131" s="421">
        <v>20.8</v>
      </c>
      <c r="AH131" s="421">
        <v>20.8</v>
      </c>
      <c r="AI131" s="421">
        <v>20.8</v>
      </c>
      <c r="AJ131" s="421">
        <v>20.8</v>
      </c>
      <c r="AK131" s="315" t="s">
        <v>419</v>
      </c>
      <c r="AL131" s="314" t="s">
        <v>419</v>
      </c>
      <c r="AM131" s="314" t="s">
        <v>419</v>
      </c>
      <c r="AN131" s="314" t="s">
        <v>419</v>
      </c>
      <c r="AO131" s="425" t="s">
        <v>419</v>
      </c>
      <c r="AP131" s="421">
        <v>982.4</v>
      </c>
      <c r="AQ131" s="421">
        <v>884</v>
      </c>
      <c r="AR131" s="421">
        <v>884</v>
      </c>
      <c r="AS131" s="421">
        <v>928.8</v>
      </c>
      <c r="AT131" s="421">
        <v>928.8</v>
      </c>
      <c r="AU131" s="315" t="s">
        <v>419</v>
      </c>
      <c r="AV131" s="314" t="s">
        <v>419</v>
      </c>
      <c r="AW131" s="314" t="s">
        <v>419</v>
      </c>
      <c r="AX131" s="314" t="s">
        <v>419</v>
      </c>
      <c r="AY131" s="425" t="s">
        <v>419</v>
      </c>
      <c r="AZ131" s="424" t="s">
        <v>419</v>
      </c>
      <c r="BA131" s="424" t="s">
        <v>419</v>
      </c>
      <c r="BB131" s="424" t="s">
        <v>419</v>
      </c>
      <c r="BC131" s="424" t="s">
        <v>419</v>
      </c>
      <c r="BD131" s="424" t="s">
        <v>419</v>
      </c>
      <c r="BE131" s="426" t="s">
        <v>419</v>
      </c>
      <c r="BF131" s="424" t="s">
        <v>419</v>
      </c>
      <c r="BG131" s="424" t="s">
        <v>419</v>
      </c>
      <c r="BH131" s="424" t="s">
        <v>419</v>
      </c>
      <c r="BI131" s="427" t="s">
        <v>419</v>
      </c>
      <c r="BJ131" s="424" t="s">
        <v>419</v>
      </c>
      <c r="BK131" s="424" t="s">
        <v>419</v>
      </c>
      <c r="BL131" s="424" t="s">
        <v>419</v>
      </c>
      <c r="BM131" s="424" t="s">
        <v>419</v>
      </c>
      <c r="BN131" s="424" t="s">
        <v>419</v>
      </c>
      <c r="BO131" s="426"/>
      <c r="BP131" s="424"/>
      <c r="BQ131" s="424"/>
      <c r="BR131" s="424"/>
      <c r="BS131" s="427"/>
      <c r="BT131" s="424" t="s">
        <v>419</v>
      </c>
      <c r="BU131" s="424" t="s">
        <v>419</v>
      </c>
      <c r="BV131" s="424" t="s">
        <v>419</v>
      </c>
      <c r="BW131" s="424" t="s">
        <v>419</v>
      </c>
      <c r="BX131" s="427" t="s">
        <v>419</v>
      </c>
      <c r="BY131" s="353"/>
    </row>
    <row r="132" spans="1:77" x14ac:dyDescent="0.25">
      <c r="A132" s="254" t="s">
        <v>272</v>
      </c>
      <c r="B132" s="311">
        <v>40.799999999999997</v>
      </c>
      <c r="C132" s="312">
        <v>40.799999999999997</v>
      </c>
      <c r="D132" s="312">
        <v>43.2</v>
      </c>
      <c r="E132" s="312">
        <v>44</v>
      </c>
      <c r="F132" s="421">
        <v>43.2</v>
      </c>
      <c r="G132" s="422">
        <v>32.799999999999997</v>
      </c>
      <c r="H132" s="421">
        <v>32.799999999999997</v>
      </c>
      <c r="I132" s="421">
        <v>35.200000000000003</v>
      </c>
      <c r="J132" s="421">
        <v>35.200000000000003</v>
      </c>
      <c r="K132" s="423">
        <v>35.200000000000003</v>
      </c>
      <c r="L132" s="421">
        <v>121.6</v>
      </c>
      <c r="M132" s="421">
        <v>136</v>
      </c>
      <c r="N132" s="421">
        <v>136</v>
      </c>
      <c r="O132" s="421">
        <v>136</v>
      </c>
      <c r="P132" s="421">
        <v>142.4</v>
      </c>
      <c r="Q132" s="422">
        <v>47.2</v>
      </c>
      <c r="R132" s="421">
        <v>47.2</v>
      </c>
      <c r="S132" s="421">
        <v>47.2</v>
      </c>
      <c r="T132" s="421">
        <v>47.2</v>
      </c>
      <c r="U132" s="423">
        <v>47.2</v>
      </c>
      <c r="V132" s="421">
        <v>48</v>
      </c>
      <c r="W132" s="421">
        <v>48</v>
      </c>
      <c r="X132" s="421">
        <v>49.6</v>
      </c>
      <c r="Y132" s="421">
        <v>49.6</v>
      </c>
      <c r="Z132" s="421">
        <v>49.6</v>
      </c>
      <c r="AA132" s="315" t="s">
        <v>419</v>
      </c>
      <c r="AB132" s="314" t="s">
        <v>419</v>
      </c>
      <c r="AC132" s="314" t="s">
        <v>419</v>
      </c>
      <c r="AD132" s="314" t="s">
        <v>419</v>
      </c>
      <c r="AE132" s="425" t="s">
        <v>419</v>
      </c>
      <c r="AF132" s="424" t="s">
        <v>419</v>
      </c>
      <c r="AG132" s="424" t="s">
        <v>419</v>
      </c>
      <c r="AH132" s="424" t="s">
        <v>419</v>
      </c>
      <c r="AI132" s="424" t="s">
        <v>419</v>
      </c>
      <c r="AJ132" s="424" t="s">
        <v>419</v>
      </c>
      <c r="AK132" s="315" t="s">
        <v>419</v>
      </c>
      <c r="AL132" s="314" t="s">
        <v>419</v>
      </c>
      <c r="AM132" s="314" t="s">
        <v>419</v>
      </c>
      <c r="AN132" s="314" t="s">
        <v>419</v>
      </c>
      <c r="AO132" s="425" t="s">
        <v>419</v>
      </c>
      <c r="AP132" s="421">
        <v>1231.2</v>
      </c>
      <c r="AQ132" s="421">
        <v>1231.2</v>
      </c>
      <c r="AR132" s="421">
        <v>1231.2</v>
      </c>
      <c r="AS132" s="421">
        <v>1480.8</v>
      </c>
      <c r="AT132" s="421">
        <v>1480.8</v>
      </c>
      <c r="AU132" s="315" t="s">
        <v>419</v>
      </c>
      <c r="AV132" s="314" t="s">
        <v>419</v>
      </c>
      <c r="AW132" s="314" t="s">
        <v>419</v>
      </c>
      <c r="AX132" s="314" t="s">
        <v>419</v>
      </c>
      <c r="AY132" s="425" t="s">
        <v>419</v>
      </c>
      <c r="AZ132" s="424" t="s">
        <v>419</v>
      </c>
      <c r="BA132" s="424" t="s">
        <v>419</v>
      </c>
      <c r="BB132" s="424" t="s">
        <v>419</v>
      </c>
      <c r="BC132" s="424" t="s">
        <v>419</v>
      </c>
      <c r="BD132" s="424" t="s">
        <v>419</v>
      </c>
      <c r="BE132" s="426" t="s">
        <v>419</v>
      </c>
      <c r="BF132" s="424" t="s">
        <v>419</v>
      </c>
      <c r="BG132" s="424" t="s">
        <v>419</v>
      </c>
      <c r="BH132" s="424" t="s">
        <v>419</v>
      </c>
      <c r="BI132" s="427" t="s">
        <v>419</v>
      </c>
      <c r="BJ132" s="424" t="s">
        <v>419</v>
      </c>
      <c r="BK132" s="424" t="s">
        <v>419</v>
      </c>
      <c r="BL132" s="424" t="s">
        <v>419</v>
      </c>
      <c r="BM132" s="424" t="s">
        <v>419</v>
      </c>
      <c r="BN132" s="424" t="s">
        <v>419</v>
      </c>
      <c r="BO132" s="426"/>
      <c r="BP132" s="424"/>
      <c r="BQ132" s="424"/>
      <c r="BR132" s="424"/>
      <c r="BS132" s="427"/>
      <c r="BT132" s="424" t="s">
        <v>419</v>
      </c>
      <c r="BU132" s="424" t="s">
        <v>419</v>
      </c>
      <c r="BV132" s="424" t="s">
        <v>419</v>
      </c>
      <c r="BW132" s="424" t="s">
        <v>419</v>
      </c>
      <c r="BX132" s="427" t="s">
        <v>419</v>
      </c>
      <c r="BY132" s="353"/>
    </row>
    <row r="133" spans="1:77" x14ac:dyDescent="0.25">
      <c r="A133" s="254" t="s">
        <v>273</v>
      </c>
      <c r="B133" s="311">
        <v>25.6</v>
      </c>
      <c r="C133" s="312">
        <v>36.799999999999997</v>
      </c>
      <c r="D133" s="312">
        <v>38.4</v>
      </c>
      <c r="E133" s="312">
        <v>38.4</v>
      </c>
      <c r="F133" s="421">
        <v>24.8</v>
      </c>
      <c r="G133" s="422">
        <v>41.6</v>
      </c>
      <c r="H133" s="421">
        <v>41.6</v>
      </c>
      <c r="I133" s="421">
        <v>43.2</v>
      </c>
      <c r="J133" s="421">
        <v>43.2</v>
      </c>
      <c r="K133" s="423">
        <v>43.2</v>
      </c>
      <c r="L133" s="421">
        <v>144.80000000000001</v>
      </c>
      <c r="M133" s="421">
        <v>152</v>
      </c>
      <c r="N133" s="421">
        <v>152</v>
      </c>
      <c r="O133" s="421">
        <v>152.80000000000001</v>
      </c>
      <c r="P133" s="421">
        <v>159.19999999999999</v>
      </c>
      <c r="Q133" s="422">
        <v>35.200000000000003</v>
      </c>
      <c r="R133" s="421">
        <v>35.200000000000003</v>
      </c>
      <c r="S133" s="421">
        <v>35.200000000000003</v>
      </c>
      <c r="T133" s="421">
        <v>35.200000000000003</v>
      </c>
      <c r="U133" s="423">
        <v>50.4</v>
      </c>
      <c r="V133" s="421">
        <v>60.8</v>
      </c>
      <c r="W133" s="421">
        <v>60.8</v>
      </c>
      <c r="X133" s="421">
        <v>65.599999999999994</v>
      </c>
      <c r="Y133" s="421">
        <v>64.8</v>
      </c>
      <c r="Z133" s="421">
        <v>65.599999999999994</v>
      </c>
      <c r="AA133" s="422">
        <v>12</v>
      </c>
      <c r="AB133" s="421">
        <v>12</v>
      </c>
      <c r="AC133" s="421">
        <v>12</v>
      </c>
      <c r="AD133" s="421">
        <v>12</v>
      </c>
      <c r="AE133" s="423">
        <v>12</v>
      </c>
      <c r="AF133" s="424" t="s">
        <v>419</v>
      </c>
      <c r="AG133" s="424" t="s">
        <v>419</v>
      </c>
      <c r="AH133" s="424" t="s">
        <v>419</v>
      </c>
      <c r="AI133" s="424" t="s">
        <v>419</v>
      </c>
      <c r="AJ133" s="424" t="s">
        <v>419</v>
      </c>
      <c r="AK133" s="315" t="s">
        <v>419</v>
      </c>
      <c r="AL133" s="314" t="s">
        <v>419</v>
      </c>
      <c r="AM133" s="314" t="s">
        <v>419</v>
      </c>
      <c r="AN133" s="314" t="s">
        <v>419</v>
      </c>
      <c r="AO133" s="425" t="s">
        <v>419</v>
      </c>
      <c r="AP133" s="421">
        <v>1128.8</v>
      </c>
      <c r="AQ133" s="421">
        <v>1128.8</v>
      </c>
      <c r="AR133" s="421">
        <v>1128.8</v>
      </c>
      <c r="AS133" s="421">
        <v>1128.8</v>
      </c>
      <c r="AT133" s="421">
        <v>1128.8</v>
      </c>
      <c r="AU133" s="315" t="s">
        <v>419</v>
      </c>
      <c r="AV133" s="314" t="s">
        <v>419</v>
      </c>
      <c r="AW133" s="314" t="s">
        <v>419</v>
      </c>
      <c r="AX133" s="314" t="s">
        <v>419</v>
      </c>
      <c r="AY133" s="425" t="s">
        <v>419</v>
      </c>
      <c r="AZ133" s="424" t="s">
        <v>419</v>
      </c>
      <c r="BA133" s="424" t="s">
        <v>419</v>
      </c>
      <c r="BB133" s="424" t="s">
        <v>419</v>
      </c>
      <c r="BC133" s="424" t="s">
        <v>419</v>
      </c>
      <c r="BD133" s="424" t="s">
        <v>419</v>
      </c>
      <c r="BE133" s="426" t="s">
        <v>419</v>
      </c>
      <c r="BF133" s="424" t="s">
        <v>419</v>
      </c>
      <c r="BG133" s="424" t="s">
        <v>419</v>
      </c>
      <c r="BH133" s="424" t="s">
        <v>419</v>
      </c>
      <c r="BI133" s="427" t="s">
        <v>419</v>
      </c>
      <c r="BJ133" s="424" t="s">
        <v>419</v>
      </c>
      <c r="BK133" s="424" t="s">
        <v>419</v>
      </c>
      <c r="BL133" s="424" t="s">
        <v>419</v>
      </c>
      <c r="BM133" s="424" t="s">
        <v>419</v>
      </c>
      <c r="BN133" s="424" t="s">
        <v>419</v>
      </c>
      <c r="BO133" s="426"/>
      <c r="BP133" s="424"/>
      <c r="BQ133" s="424"/>
      <c r="BR133" s="424"/>
      <c r="BS133" s="427"/>
      <c r="BT133" s="424" t="s">
        <v>419</v>
      </c>
      <c r="BU133" s="424" t="s">
        <v>419</v>
      </c>
      <c r="BV133" s="424" t="s">
        <v>419</v>
      </c>
      <c r="BW133" s="424" t="s">
        <v>419</v>
      </c>
      <c r="BX133" s="427" t="s">
        <v>419</v>
      </c>
      <c r="BY133" s="353"/>
    </row>
    <row r="134" spans="1:77" x14ac:dyDescent="0.25">
      <c r="A134" s="254" t="s">
        <v>274</v>
      </c>
      <c r="B134" s="311">
        <v>38.4</v>
      </c>
      <c r="C134" s="312">
        <v>34.4</v>
      </c>
      <c r="D134" s="312">
        <v>40.799999999999997</v>
      </c>
      <c r="E134" s="312">
        <v>33.6</v>
      </c>
      <c r="F134" s="421">
        <v>48</v>
      </c>
      <c r="G134" s="422">
        <v>16</v>
      </c>
      <c r="H134" s="421">
        <v>16</v>
      </c>
      <c r="I134" s="421">
        <v>19.2</v>
      </c>
      <c r="J134" s="421">
        <v>19.2</v>
      </c>
      <c r="K134" s="423">
        <v>19.2</v>
      </c>
      <c r="L134" s="421">
        <v>56.8</v>
      </c>
      <c r="M134" s="421">
        <v>79.2</v>
      </c>
      <c r="N134" s="421">
        <v>79.2</v>
      </c>
      <c r="O134" s="421">
        <v>78.400000000000006</v>
      </c>
      <c r="P134" s="421">
        <v>75.2</v>
      </c>
      <c r="Q134" s="422">
        <v>38.4</v>
      </c>
      <c r="R134" s="421">
        <v>39.200000000000003</v>
      </c>
      <c r="S134" s="421">
        <v>39.200000000000003</v>
      </c>
      <c r="T134" s="421">
        <v>37.6</v>
      </c>
      <c r="U134" s="423">
        <v>39.200000000000003</v>
      </c>
      <c r="V134" s="421">
        <v>38.4</v>
      </c>
      <c r="W134" s="421">
        <v>39.200000000000003</v>
      </c>
      <c r="X134" s="421">
        <v>40.799999999999997</v>
      </c>
      <c r="Y134" s="421">
        <v>41.6</v>
      </c>
      <c r="Z134" s="421">
        <v>40.799999999999997</v>
      </c>
      <c r="AA134" s="315" t="s">
        <v>419</v>
      </c>
      <c r="AB134" s="314" t="s">
        <v>419</v>
      </c>
      <c r="AC134" s="314" t="s">
        <v>419</v>
      </c>
      <c r="AD134" s="314" t="s">
        <v>419</v>
      </c>
      <c r="AE134" s="425" t="s">
        <v>419</v>
      </c>
      <c r="AF134" s="424" t="s">
        <v>419</v>
      </c>
      <c r="AG134" s="424" t="s">
        <v>419</v>
      </c>
      <c r="AH134" s="424" t="s">
        <v>419</v>
      </c>
      <c r="AI134" s="424" t="s">
        <v>419</v>
      </c>
      <c r="AJ134" s="424" t="s">
        <v>419</v>
      </c>
      <c r="AK134" s="315" t="s">
        <v>419</v>
      </c>
      <c r="AL134" s="314" t="s">
        <v>419</v>
      </c>
      <c r="AM134" s="314" t="s">
        <v>419</v>
      </c>
      <c r="AN134" s="314" t="s">
        <v>419</v>
      </c>
      <c r="AO134" s="425" t="s">
        <v>419</v>
      </c>
      <c r="AP134" s="421">
        <v>966.4</v>
      </c>
      <c r="AQ134" s="421">
        <v>966.4</v>
      </c>
      <c r="AR134" s="421">
        <v>966.4</v>
      </c>
      <c r="AS134" s="421">
        <v>1038.4000000000001</v>
      </c>
      <c r="AT134" s="421">
        <v>1038.4000000000001</v>
      </c>
      <c r="AU134" s="315" t="s">
        <v>419</v>
      </c>
      <c r="AV134" s="314" t="s">
        <v>419</v>
      </c>
      <c r="AW134" s="314" t="s">
        <v>419</v>
      </c>
      <c r="AX134" s="314" t="s">
        <v>419</v>
      </c>
      <c r="AY134" s="425" t="s">
        <v>419</v>
      </c>
      <c r="AZ134" s="424" t="s">
        <v>419</v>
      </c>
      <c r="BA134" s="424" t="s">
        <v>419</v>
      </c>
      <c r="BB134" s="424" t="s">
        <v>419</v>
      </c>
      <c r="BC134" s="424" t="s">
        <v>419</v>
      </c>
      <c r="BD134" s="424" t="s">
        <v>419</v>
      </c>
      <c r="BE134" s="426" t="s">
        <v>419</v>
      </c>
      <c r="BF134" s="424" t="s">
        <v>419</v>
      </c>
      <c r="BG134" s="424" t="s">
        <v>419</v>
      </c>
      <c r="BH134" s="424" t="s">
        <v>419</v>
      </c>
      <c r="BI134" s="427" t="s">
        <v>419</v>
      </c>
      <c r="BJ134" s="424" t="s">
        <v>419</v>
      </c>
      <c r="BK134" s="424" t="s">
        <v>419</v>
      </c>
      <c r="BL134" s="424" t="s">
        <v>419</v>
      </c>
      <c r="BM134" s="424" t="s">
        <v>419</v>
      </c>
      <c r="BN134" s="424" t="s">
        <v>419</v>
      </c>
      <c r="BO134" s="426"/>
      <c r="BP134" s="424"/>
      <c r="BQ134" s="424"/>
      <c r="BR134" s="424"/>
      <c r="BS134" s="427"/>
      <c r="BT134" s="424" t="s">
        <v>419</v>
      </c>
      <c r="BU134" s="424" t="s">
        <v>419</v>
      </c>
      <c r="BV134" s="424" t="s">
        <v>419</v>
      </c>
      <c r="BW134" s="424" t="s">
        <v>419</v>
      </c>
      <c r="BX134" s="427" t="s">
        <v>419</v>
      </c>
      <c r="BY134" s="353"/>
    </row>
    <row r="135" spans="1:77" x14ac:dyDescent="0.25">
      <c r="A135" s="254" t="s">
        <v>275</v>
      </c>
      <c r="B135" s="311">
        <v>39.200000000000003</v>
      </c>
      <c r="C135" s="312">
        <v>34.4</v>
      </c>
      <c r="D135" s="312">
        <v>24.8</v>
      </c>
      <c r="E135" s="312">
        <v>37.6</v>
      </c>
      <c r="F135" s="421">
        <v>37.6</v>
      </c>
      <c r="G135" s="422">
        <v>41.6</v>
      </c>
      <c r="H135" s="421">
        <v>41.6</v>
      </c>
      <c r="I135" s="421">
        <v>43.2</v>
      </c>
      <c r="J135" s="421">
        <v>43.2</v>
      </c>
      <c r="K135" s="423">
        <v>43.2</v>
      </c>
      <c r="L135" s="421">
        <v>144</v>
      </c>
      <c r="M135" s="421">
        <v>152.80000000000001</v>
      </c>
      <c r="N135" s="421">
        <v>152.80000000000001</v>
      </c>
      <c r="O135" s="421">
        <v>152.80000000000001</v>
      </c>
      <c r="P135" s="421">
        <v>156.80000000000001</v>
      </c>
      <c r="Q135" s="422">
        <v>37.6</v>
      </c>
      <c r="R135" s="421">
        <v>37.6</v>
      </c>
      <c r="S135" s="421">
        <v>37.6</v>
      </c>
      <c r="T135" s="421">
        <v>37.6</v>
      </c>
      <c r="U135" s="423">
        <v>37.6</v>
      </c>
      <c r="V135" s="421">
        <v>63.2</v>
      </c>
      <c r="W135" s="421">
        <v>62.4</v>
      </c>
      <c r="X135" s="421">
        <v>56.8</v>
      </c>
      <c r="Y135" s="421">
        <v>57.6</v>
      </c>
      <c r="Z135" s="421">
        <v>56</v>
      </c>
      <c r="AA135" s="315" t="s">
        <v>419</v>
      </c>
      <c r="AB135" s="314" t="s">
        <v>419</v>
      </c>
      <c r="AC135" s="314" t="s">
        <v>419</v>
      </c>
      <c r="AD135" s="314" t="s">
        <v>419</v>
      </c>
      <c r="AE135" s="425" t="s">
        <v>419</v>
      </c>
      <c r="AF135" s="424" t="s">
        <v>419</v>
      </c>
      <c r="AG135" s="424" t="s">
        <v>419</v>
      </c>
      <c r="AH135" s="424" t="s">
        <v>419</v>
      </c>
      <c r="AI135" s="424" t="s">
        <v>419</v>
      </c>
      <c r="AJ135" s="424" t="s">
        <v>419</v>
      </c>
      <c r="AK135" s="315" t="s">
        <v>419</v>
      </c>
      <c r="AL135" s="314" t="s">
        <v>419</v>
      </c>
      <c r="AM135" s="314" t="s">
        <v>419</v>
      </c>
      <c r="AN135" s="314" t="s">
        <v>419</v>
      </c>
      <c r="AO135" s="425" t="s">
        <v>419</v>
      </c>
      <c r="AP135" s="314" t="s">
        <v>419</v>
      </c>
      <c r="AQ135" s="314" t="s">
        <v>419</v>
      </c>
      <c r="AR135" s="314" t="s">
        <v>419</v>
      </c>
      <c r="AS135" s="314" t="s">
        <v>419</v>
      </c>
      <c r="AT135" s="314" t="s">
        <v>419</v>
      </c>
      <c r="AU135" s="315" t="s">
        <v>419</v>
      </c>
      <c r="AV135" s="314" t="s">
        <v>419</v>
      </c>
      <c r="AW135" s="314" t="s">
        <v>419</v>
      </c>
      <c r="AX135" s="314" t="s">
        <v>419</v>
      </c>
      <c r="AY135" s="425" t="s">
        <v>419</v>
      </c>
      <c r="AZ135" s="424" t="s">
        <v>419</v>
      </c>
      <c r="BA135" s="424" t="s">
        <v>419</v>
      </c>
      <c r="BB135" s="424" t="s">
        <v>419</v>
      </c>
      <c r="BC135" s="424" t="s">
        <v>419</v>
      </c>
      <c r="BD135" s="424" t="s">
        <v>419</v>
      </c>
      <c r="BE135" s="426" t="s">
        <v>419</v>
      </c>
      <c r="BF135" s="424" t="s">
        <v>419</v>
      </c>
      <c r="BG135" s="424" t="s">
        <v>419</v>
      </c>
      <c r="BH135" s="424" t="s">
        <v>419</v>
      </c>
      <c r="BI135" s="427" t="s">
        <v>419</v>
      </c>
      <c r="BJ135" s="424" t="s">
        <v>419</v>
      </c>
      <c r="BK135" s="424" t="s">
        <v>419</v>
      </c>
      <c r="BL135" s="424" t="s">
        <v>419</v>
      </c>
      <c r="BM135" s="424" t="s">
        <v>419</v>
      </c>
      <c r="BN135" s="424" t="s">
        <v>419</v>
      </c>
      <c r="BO135" s="426"/>
      <c r="BP135" s="424"/>
      <c r="BQ135" s="424"/>
      <c r="BR135" s="424"/>
      <c r="BS135" s="427"/>
      <c r="BT135" s="424" t="s">
        <v>419</v>
      </c>
      <c r="BU135" s="424" t="s">
        <v>419</v>
      </c>
      <c r="BV135" s="424" t="s">
        <v>419</v>
      </c>
      <c r="BW135" s="424" t="s">
        <v>419</v>
      </c>
      <c r="BX135" s="427" t="s">
        <v>419</v>
      </c>
      <c r="BY135" s="353"/>
    </row>
    <row r="136" spans="1:77" x14ac:dyDescent="0.25">
      <c r="A136" s="254" t="s">
        <v>276</v>
      </c>
      <c r="B136" s="311">
        <v>28.8</v>
      </c>
      <c r="C136" s="312">
        <v>28.8</v>
      </c>
      <c r="D136" s="312">
        <v>29.6</v>
      </c>
      <c r="E136" s="312">
        <v>29.6</v>
      </c>
      <c r="F136" s="421">
        <v>29.6</v>
      </c>
      <c r="G136" s="422">
        <v>32.799999999999997</v>
      </c>
      <c r="H136" s="421">
        <v>32.799999999999997</v>
      </c>
      <c r="I136" s="421">
        <v>36</v>
      </c>
      <c r="J136" s="421">
        <v>36</v>
      </c>
      <c r="K136" s="423">
        <v>36</v>
      </c>
      <c r="L136" s="421">
        <v>121.6</v>
      </c>
      <c r="M136" s="421">
        <v>139.19999999999999</v>
      </c>
      <c r="N136" s="421">
        <v>139.19999999999999</v>
      </c>
      <c r="O136" s="421">
        <v>139.19999999999999</v>
      </c>
      <c r="P136" s="421">
        <v>140</v>
      </c>
      <c r="Q136" s="422">
        <v>37.6</v>
      </c>
      <c r="R136" s="421">
        <v>37.6</v>
      </c>
      <c r="S136" s="421">
        <v>37.6</v>
      </c>
      <c r="T136" s="421">
        <v>37.6</v>
      </c>
      <c r="U136" s="423">
        <v>37.6</v>
      </c>
      <c r="V136" s="421">
        <v>41.6</v>
      </c>
      <c r="W136" s="421">
        <v>41.6</v>
      </c>
      <c r="X136" s="421">
        <v>39.200000000000003</v>
      </c>
      <c r="Y136" s="421">
        <v>39.200000000000003</v>
      </c>
      <c r="Z136" s="421">
        <v>39.200000000000003</v>
      </c>
      <c r="AA136" s="315" t="s">
        <v>419</v>
      </c>
      <c r="AB136" s="314" t="s">
        <v>419</v>
      </c>
      <c r="AC136" s="314" t="s">
        <v>419</v>
      </c>
      <c r="AD136" s="314" t="s">
        <v>419</v>
      </c>
      <c r="AE136" s="425" t="s">
        <v>419</v>
      </c>
      <c r="AF136" s="421">
        <v>39.200000000000003</v>
      </c>
      <c r="AG136" s="421">
        <v>39.200000000000003</v>
      </c>
      <c r="AH136" s="421">
        <v>39.200000000000003</v>
      </c>
      <c r="AI136" s="421">
        <v>39.200000000000003</v>
      </c>
      <c r="AJ136" s="421">
        <v>39.200000000000003</v>
      </c>
      <c r="AK136" s="315" t="s">
        <v>419</v>
      </c>
      <c r="AL136" s="314" t="s">
        <v>419</v>
      </c>
      <c r="AM136" s="314" t="s">
        <v>419</v>
      </c>
      <c r="AN136" s="314" t="s">
        <v>419</v>
      </c>
      <c r="AO136" s="425" t="s">
        <v>419</v>
      </c>
      <c r="AP136" s="421">
        <v>1128.8</v>
      </c>
      <c r="AQ136" s="421">
        <v>1128.8</v>
      </c>
      <c r="AR136" s="421">
        <v>1128.8</v>
      </c>
      <c r="AS136" s="421">
        <v>1128.8</v>
      </c>
      <c r="AT136" s="421">
        <v>1128.8</v>
      </c>
      <c r="AU136" s="315" t="s">
        <v>419</v>
      </c>
      <c r="AV136" s="314" t="s">
        <v>419</v>
      </c>
      <c r="AW136" s="314" t="s">
        <v>419</v>
      </c>
      <c r="AX136" s="314" t="s">
        <v>419</v>
      </c>
      <c r="AY136" s="425" t="s">
        <v>419</v>
      </c>
      <c r="AZ136" s="424" t="s">
        <v>419</v>
      </c>
      <c r="BA136" s="424" t="s">
        <v>419</v>
      </c>
      <c r="BB136" s="424" t="s">
        <v>419</v>
      </c>
      <c r="BC136" s="424" t="s">
        <v>419</v>
      </c>
      <c r="BD136" s="424" t="s">
        <v>419</v>
      </c>
      <c r="BE136" s="426" t="s">
        <v>419</v>
      </c>
      <c r="BF136" s="424" t="s">
        <v>419</v>
      </c>
      <c r="BG136" s="424" t="s">
        <v>419</v>
      </c>
      <c r="BH136" s="424" t="s">
        <v>419</v>
      </c>
      <c r="BI136" s="427" t="s">
        <v>419</v>
      </c>
      <c r="BJ136" s="424" t="s">
        <v>419</v>
      </c>
      <c r="BK136" s="424" t="s">
        <v>419</v>
      </c>
      <c r="BL136" s="424" t="s">
        <v>419</v>
      </c>
      <c r="BM136" s="424" t="s">
        <v>419</v>
      </c>
      <c r="BN136" s="424" t="s">
        <v>419</v>
      </c>
      <c r="BO136" s="426"/>
      <c r="BP136" s="424"/>
      <c r="BQ136" s="424"/>
      <c r="BR136" s="424"/>
      <c r="BS136" s="427"/>
      <c r="BT136" s="424" t="s">
        <v>419</v>
      </c>
      <c r="BU136" s="424" t="s">
        <v>419</v>
      </c>
      <c r="BV136" s="424" t="s">
        <v>419</v>
      </c>
      <c r="BW136" s="424" t="s">
        <v>419</v>
      </c>
      <c r="BX136" s="427" t="s">
        <v>419</v>
      </c>
      <c r="BY136" s="353"/>
    </row>
    <row r="137" spans="1:77" x14ac:dyDescent="0.25">
      <c r="A137" s="254" t="s">
        <v>277</v>
      </c>
      <c r="B137" s="311">
        <v>36.799999999999997</v>
      </c>
      <c r="C137" s="312">
        <v>36</v>
      </c>
      <c r="D137" s="312">
        <v>28.8</v>
      </c>
      <c r="E137" s="312">
        <v>30.4</v>
      </c>
      <c r="F137" s="421">
        <v>30.4</v>
      </c>
      <c r="G137" s="422">
        <v>41.6</v>
      </c>
      <c r="H137" s="421">
        <v>41.6</v>
      </c>
      <c r="I137" s="421">
        <v>43.2</v>
      </c>
      <c r="J137" s="421">
        <v>43.2</v>
      </c>
      <c r="K137" s="423">
        <v>43.2</v>
      </c>
      <c r="L137" s="421">
        <v>148</v>
      </c>
      <c r="M137" s="421">
        <v>150.4</v>
      </c>
      <c r="N137" s="421">
        <v>150.4</v>
      </c>
      <c r="O137" s="421">
        <v>150.4</v>
      </c>
      <c r="P137" s="421">
        <v>153.6</v>
      </c>
      <c r="Q137" s="315" t="s">
        <v>419</v>
      </c>
      <c r="R137" s="314" t="s">
        <v>419</v>
      </c>
      <c r="S137" s="314" t="s">
        <v>419</v>
      </c>
      <c r="T137" s="314" t="s">
        <v>419</v>
      </c>
      <c r="U137" s="425" t="s">
        <v>419</v>
      </c>
      <c r="V137" s="421">
        <v>61.6</v>
      </c>
      <c r="W137" s="421">
        <v>63.2</v>
      </c>
      <c r="X137" s="421">
        <v>62.4</v>
      </c>
      <c r="Y137" s="421">
        <v>62.4</v>
      </c>
      <c r="Z137" s="421">
        <v>62.4</v>
      </c>
      <c r="AA137" s="315" t="s">
        <v>419</v>
      </c>
      <c r="AB137" s="314" t="s">
        <v>419</v>
      </c>
      <c r="AC137" s="314" t="s">
        <v>419</v>
      </c>
      <c r="AD137" s="314" t="s">
        <v>419</v>
      </c>
      <c r="AE137" s="425" t="s">
        <v>419</v>
      </c>
      <c r="AF137" s="421">
        <v>44</v>
      </c>
      <c r="AG137" s="421">
        <v>44</v>
      </c>
      <c r="AH137" s="421">
        <v>44</v>
      </c>
      <c r="AI137" s="421">
        <v>44</v>
      </c>
      <c r="AJ137" s="421">
        <v>44</v>
      </c>
      <c r="AK137" s="315" t="s">
        <v>419</v>
      </c>
      <c r="AL137" s="314" t="s">
        <v>419</v>
      </c>
      <c r="AM137" s="314" t="s">
        <v>419</v>
      </c>
      <c r="AN137" s="314" t="s">
        <v>419</v>
      </c>
      <c r="AO137" s="425" t="s">
        <v>419</v>
      </c>
      <c r="AP137" s="314" t="s">
        <v>419</v>
      </c>
      <c r="AQ137" s="314" t="s">
        <v>419</v>
      </c>
      <c r="AR137" s="314" t="s">
        <v>419</v>
      </c>
      <c r="AS137" s="314" t="s">
        <v>419</v>
      </c>
      <c r="AT137" s="314" t="s">
        <v>419</v>
      </c>
      <c r="AU137" s="315" t="s">
        <v>419</v>
      </c>
      <c r="AV137" s="314" t="s">
        <v>419</v>
      </c>
      <c r="AW137" s="314" t="s">
        <v>419</v>
      </c>
      <c r="AX137" s="314" t="s">
        <v>419</v>
      </c>
      <c r="AY137" s="425" t="s">
        <v>419</v>
      </c>
      <c r="AZ137" s="424" t="s">
        <v>419</v>
      </c>
      <c r="BA137" s="424" t="s">
        <v>419</v>
      </c>
      <c r="BB137" s="424" t="s">
        <v>419</v>
      </c>
      <c r="BC137" s="424" t="s">
        <v>419</v>
      </c>
      <c r="BD137" s="424" t="s">
        <v>419</v>
      </c>
      <c r="BE137" s="426" t="s">
        <v>419</v>
      </c>
      <c r="BF137" s="424" t="s">
        <v>419</v>
      </c>
      <c r="BG137" s="424" t="s">
        <v>419</v>
      </c>
      <c r="BH137" s="424" t="s">
        <v>419</v>
      </c>
      <c r="BI137" s="427" t="s">
        <v>419</v>
      </c>
      <c r="BJ137" s="424" t="s">
        <v>419</v>
      </c>
      <c r="BK137" s="424" t="s">
        <v>419</v>
      </c>
      <c r="BL137" s="424" t="s">
        <v>419</v>
      </c>
      <c r="BM137" s="424" t="s">
        <v>419</v>
      </c>
      <c r="BN137" s="424" t="s">
        <v>419</v>
      </c>
      <c r="BO137" s="426"/>
      <c r="BP137" s="424"/>
      <c r="BQ137" s="424"/>
      <c r="BR137" s="424"/>
      <c r="BS137" s="427"/>
      <c r="BT137" s="424" t="s">
        <v>419</v>
      </c>
      <c r="BU137" s="424" t="s">
        <v>419</v>
      </c>
      <c r="BV137" s="424" t="s">
        <v>419</v>
      </c>
      <c r="BW137" s="424" t="s">
        <v>419</v>
      </c>
      <c r="BX137" s="427" t="s">
        <v>419</v>
      </c>
      <c r="BY137" s="353"/>
    </row>
    <row r="138" spans="1:77" x14ac:dyDescent="0.25">
      <c r="A138" s="254" t="s">
        <v>278</v>
      </c>
      <c r="B138" s="311">
        <v>39.200000000000003</v>
      </c>
      <c r="C138" s="312">
        <v>39.200000000000003</v>
      </c>
      <c r="D138" s="312">
        <v>40.799999999999997</v>
      </c>
      <c r="E138" s="312">
        <v>40.799999999999997</v>
      </c>
      <c r="F138" s="421">
        <v>40.799999999999997</v>
      </c>
      <c r="G138" s="422">
        <v>29.6</v>
      </c>
      <c r="H138" s="421">
        <v>29.6</v>
      </c>
      <c r="I138" s="421">
        <v>32</v>
      </c>
      <c r="J138" s="421">
        <v>32</v>
      </c>
      <c r="K138" s="423">
        <v>32</v>
      </c>
      <c r="L138" s="421">
        <v>104</v>
      </c>
      <c r="M138" s="421">
        <v>120.8</v>
      </c>
      <c r="N138" s="421">
        <v>120.8</v>
      </c>
      <c r="O138" s="421">
        <v>120</v>
      </c>
      <c r="P138" s="421">
        <v>122.4</v>
      </c>
      <c r="Q138" s="422">
        <v>38.4</v>
      </c>
      <c r="R138" s="421">
        <v>41.6</v>
      </c>
      <c r="S138" s="421">
        <v>42.4</v>
      </c>
      <c r="T138" s="421">
        <v>42.4</v>
      </c>
      <c r="U138" s="423">
        <v>43.2</v>
      </c>
      <c r="V138" s="421">
        <v>47.2</v>
      </c>
      <c r="W138" s="421">
        <v>47.2</v>
      </c>
      <c r="X138" s="421">
        <v>43.2</v>
      </c>
      <c r="Y138" s="421">
        <v>43.2</v>
      </c>
      <c r="Z138" s="421">
        <v>43.2</v>
      </c>
      <c r="AA138" s="422">
        <v>12</v>
      </c>
      <c r="AB138" s="421">
        <v>12</v>
      </c>
      <c r="AC138" s="421">
        <v>12</v>
      </c>
      <c r="AD138" s="421">
        <v>12</v>
      </c>
      <c r="AE138" s="423">
        <v>12</v>
      </c>
      <c r="AF138" s="421">
        <v>20.8</v>
      </c>
      <c r="AG138" s="421">
        <v>20.8</v>
      </c>
      <c r="AH138" s="421">
        <v>20.8</v>
      </c>
      <c r="AI138" s="421">
        <v>20.8</v>
      </c>
      <c r="AJ138" s="421">
        <v>20.8</v>
      </c>
      <c r="AK138" s="422">
        <v>1030.4000000000001</v>
      </c>
      <c r="AL138" s="421">
        <v>1030.4000000000001</v>
      </c>
      <c r="AM138" s="421">
        <v>1030.4000000000001</v>
      </c>
      <c r="AN138" s="421">
        <v>1030.4000000000001</v>
      </c>
      <c r="AO138" s="423">
        <v>1030.4000000000001</v>
      </c>
      <c r="AP138" s="421">
        <v>1213.5999999999999</v>
      </c>
      <c r="AQ138" s="421">
        <v>1213.5999999999999</v>
      </c>
      <c r="AR138" s="421">
        <v>1213.5999999999999</v>
      </c>
      <c r="AS138" s="421">
        <v>1348</v>
      </c>
      <c r="AT138" s="421">
        <v>1348</v>
      </c>
      <c r="AU138" s="315" t="s">
        <v>419</v>
      </c>
      <c r="AV138" s="314" t="s">
        <v>419</v>
      </c>
      <c r="AW138" s="314" t="s">
        <v>419</v>
      </c>
      <c r="AX138" s="314" t="s">
        <v>419</v>
      </c>
      <c r="AY138" s="425" t="s">
        <v>419</v>
      </c>
      <c r="AZ138" s="424" t="s">
        <v>419</v>
      </c>
      <c r="BA138" s="424" t="s">
        <v>419</v>
      </c>
      <c r="BB138" s="424" t="s">
        <v>419</v>
      </c>
      <c r="BC138" s="424" t="s">
        <v>419</v>
      </c>
      <c r="BD138" s="424" t="s">
        <v>419</v>
      </c>
      <c r="BE138" s="426" t="s">
        <v>419</v>
      </c>
      <c r="BF138" s="424" t="s">
        <v>419</v>
      </c>
      <c r="BG138" s="424" t="s">
        <v>419</v>
      </c>
      <c r="BH138" s="424" t="s">
        <v>419</v>
      </c>
      <c r="BI138" s="427" t="s">
        <v>419</v>
      </c>
      <c r="BJ138" s="424" t="s">
        <v>419</v>
      </c>
      <c r="BK138" s="424" t="s">
        <v>419</v>
      </c>
      <c r="BL138" s="424" t="s">
        <v>419</v>
      </c>
      <c r="BM138" s="424" t="s">
        <v>419</v>
      </c>
      <c r="BN138" s="424" t="s">
        <v>419</v>
      </c>
      <c r="BO138" s="426"/>
      <c r="BP138" s="424"/>
      <c r="BQ138" s="424"/>
      <c r="BR138" s="424"/>
      <c r="BS138" s="427"/>
      <c r="BT138" s="424" t="s">
        <v>419</v>
      </c>
      <c r="BU138" s="424" t="s">
        <v>419</v>
      </c>
      <c r="BV138" s="424" t="s">
        <v>419</v>
      </c>
      <c r="BW138" s="424" t="s">
        <v>419</v>
      </c>
      <c r="BX138" s="427" t="s">
        <v>419</v>
      </c>
      <c r="BY138" s="353"/>
    </row>
    <row r="139" spans="1:77" x14ac:dyDescent="0.25">
      <c r="A139" s="254" t="s">
        <v>279</v>
      </c>
      <c r="B139" s="311">
        <v>47.2</v>
      </c>
      <c r="C139" s="312">
        <v>47.2</v>
      </c>
      <c r="D139" s="312">
        <v>54.4</v>
      </c>
      <c r="E139" s="312">
        <v>54.4</v>
      </c>
      <c r="F139" s="421">
        <v>54.4</v>
      </c>
      <c r="G139" s="422">
        <v>27.2</v>
      </c>
      <c r="H139" s="421">
        <v>27.2</v>
      </c>
      <c r="I139" s="421">
        <v>30.4</v>
      </c>
      <c r="J139" s="421">
        <v>30.4</v>
      </c>
      <c r="K139" s="423">
        <v>30.4</v>
      </c>
      <c r="L139" s="421">
        <v>92</v>
      </c>
      <c r="M139" s="421">
        <v>113.6</v>
      </c>
      <c r="N139" s="421">
        <v>114.4</v>
      </c>
      <c r="O139" s="421">
        <v>114.4</v>
      </c>
      <c r="P139" s="421">
        <v>116.8</v>
      </c>
      <c r="Q139" s="422">
        <v>53.6</v>
      </c>
      <c r="R139" s="421">
        <v>63.2</v>
      </c>
      <c r="S139" s="421">
        <v>63.2</v>
      </c>
      <c r="T139" s="421">
        <v>63.2</v>
      </c>
      <c r="U139" s="423">
        <v>61.6</v>
      </c>
      <c r="V139" s="421">
        <v>52.8</v>
      </c>
      <c r="W139" s="421">
        <v>52.8</v>
      </c>
      <c r="X139" s="421">
        <v>55.2</v>
      </c>
      <c r="Y139" s="421">
        <v>57.6</v>
      </c>
      <c r="Z139" s="421">
        <v>56.8</v>
      </c>
      <c r="AA139" s="315">
        <v>10.4</v>
      </c>
      <c r="AB139" s="314">
        <v>11.2</v>
      </c>
      <c r="AC139" s="314">
        <v>11.2</v>
      </c>
      <c r="AD139" s="314">
        <v>11.2</v>
      </c>
      <c r="AE139" s="425">
        <v>11.2</v>
      </c>
      <c r="AF139" s="421">
        <v>20.8</v>
      </c>
      <c r="AG139" s="421">
        <v>20.8</v>
      </c>
      <c r="AH139" s="421">
        <v>20.8</v>
      </c>
      <c r="AI139" s="421">
        <v>20.8</v>
      </c>
      <c r="AJ139" s="421">
        <v>20.8</v>
      </c>
      <c r="AK139" s="315">
        <v>1149.5999999999999</v>
      </c>
      <c r="AL139" s="314">
        <v>1149.5999999999999</v>
      </c>
      <c r="AM139" s="314">
        <v>1149.5999999999999</v>
      </c>
      <c r="AN139" s="314">
        <v>1379.2</v>
      </c>
      <c r="AO139" s="425">
        <v>1379.2</v>
      </c>
      <c r="AP139" s="421">
        <v>1298.4000000000001</v>
      </c>
      <c r="AQ139" s="421">
        <v>1324</v>
      </c>
      <c r="AR139" s="421">
        <v>1321.6</v>
      </c>
      <c r="AS139" s="421">
        <v>1412.8</v>
      </c>
      <c r="AT139" s="421">
        <v>1387.2</v>
      </c>
      <c r="AU139" s="422">
        <v>1520</v>
      </c>
      <c r="AV139" s="421">
        <v>1520</v>
      </c>
      <c r="AW139" s="421">
        <v>1520</v>
      </c>
      <c r="AX139" s="421">
        <v>1824</v>
      </c>
      <c r="AY139" s="423">
        <v>1824</v>
      </c>
      <c r="AZ139" s="424" t="s">
        <v>419</v>
      </c>
      <c r="BA139" s="424" t="s">
        <v>419</v>
      </c>
      <c r="BB139" s="424" t="s">
        <v>419</v>
      </c>
      <c r="BC139" s="424" t="s">
        <v>419</v>
      </c>
      <c r="BD139" s="424" t="s">
        <v>419</v>
      </c>
      <c r="BE139" s="426" t="s">
        <v>419</v>
      </c>
      <c r="BF139" s="424" t="s">
        <v>419</v>
      </c>
      <c r="BG139" s="424" t="s">
        <v>419</v>
      </c>
      <c r="BH139" s="424" t="s">
        <v>419</v>
      </c>
      <c r="BI139" s="427" t="s">
        <v>419</v>
      </c>
      <c r="BJ139" s="424" t="s">
        <v>419</v>
      </c>
      <c r="BK139" s="424" t="s">
        <v>419</v>
      </c>
      <c r="BL139" s="424" t="s">
        <v>419</v>
      </c>
      <c r="BM139" s="424" t="s">
        <v>419</v>
      </c>
      <c r="BN139" s="424" t="s">
        <v>419</v>
      </c>
      <c r="BO139" s="426"/>
      <c r="BP139" s="424"/>
      <c r="BQ139" s="424"/>
      <c r="BR139" s="424"/>
      <c r="BS139" s="427"/>
      <c r="BT139" s="421">
        <v>1186.4000000000001</v>
      </c>
      <c r="BU139" s="421">
        <v>1186.4000000000001</v>
      </c>
      <c r="BV139" s="421">
        <v>1186.4000000000001</v>
      </c>
      <c r="BW139" s="421">
        <v>1186.4000000000001</v>
      </c>
      <c r="BX139" s="423">
        <v>1186.4000000000001</v>
      </c>
      <c r="BY139" s="353"/>
    </row>
    <row r="140" spans="1:77" x14ac:dyDescent="0.25">
      <c r="A140" s="254" t="s">
        <v>280</v>
      </c>
      <c r="B140" s="311">
        <v>41.6</v>
      </c>
      <c r="C140" s="312">
        <v>41.6</v>
      </c>
      <c r="D140" s="312">
        <v>44.8</v>
      </c>
      <c r="E140" s="312">
        <v>44.8</v>
      </c>
      <c r="F140" s="421">
        <v>44.8</v>
      </c>
      <c r="G140" s="422">
        <v>29.6</v>
      </c>
      <c r="H140" s="421">
        <v>29.6</v>
      </c>
      <c r="I140" s="421">
        <v>32</v>
      </c>
      <c r="J140" s="421">
        <v>32</v>
      </c>
      <c r="K140" s="423">
        <v>32</v>
      </c>
      <c r="L140" s="421">
        <v>112.8</v>
      </c>
      <c r="M140" s="421">
        <v>125.6</v>
      </c>
      <c r="N140" s="421">
        <v>125.6</v>
      </c>
      <c r="O140" s="421">
        <v>125.6</v>
      </c>
      <c r="P140" s="421">
        <v>135.19999999999999</v>
      </c>
      <c r="Q140" s="422">
        <v>44.8</v>
      </c>
      <c r="R140" s="421">
        <v>52</v>
      </c>
      <c r="S140" s="421">
        <v>51.2</v>
      </c>
      <c r="T140" s="421">
        <v>50.4</v>
      </c>
      <c r="U140" s="423">
        <v>56</v>
      </c>
      <c r="V140" s="421">
        <v>48</v>
      </c>
      <c r="W140" s="421">
        <v>48</v>
      </c>
      <c r="X140" s="421">
        <v>49.6</v>
      </c>
      <c r="Y140" s="421">
        <v>49.6</v>
      </c>
      <c r="Z140" s="421">
        <v>48</v>
      </c>
      <c r="AA140" s="315">
        <v>12</v>
      </c>
      <c r="AB140" s="314">
        <v>12</v>
      </c>
      <c r="AC140" s="314">
        <v>12</v>
      </c>
      <c r="AD140" s="314">
        <v>12</v>
      </c>
      <c r="AE140" s="425">
        <v>12</v>
      </c>
      <c r="AF140" s="424">
        <v>32.799999999999997</v>
      </c>
      <c r="AG140" s="424">
        <v>32.799999999999997</v>
      </c>
      <c r="AH140" s="424">
        <v>32.799999999999997</v>
      </c>
      <c r="AI140" s="424">
        <v>32.799999999999997</v>
      </c>
      <c r="AJ140" s="424">
        <v>32.799999999999997</v>
      </c>
      <c r="AK140" s="315">
        <v>932.8</v>
      </c>
      <c r="AL140" s="314">
        <v>932.8</v>
      </c>
      <c r="AM140" s="314">
        <v>932.8</v>
      </c>
      <c r="AN140" s="314">
        <v>932.8</v>
      </c>
      <c r="AO140" s="425">
        <v>932.8</v>
      </c>
      <c r="AP140" s="421">
        <v>1208</v>
      </c>
      <c r="AQ140" s="421">
        <v>1206.4000000000001</v>
      </c>
      <c r="AR140" s="421">
        <v>1212.8</v>
      </c>
      <c r="AS140" s="421">
        <v>1337.6</v>
      </c>
      <c r="AT140" s="421">
        <v>1335.2</v>
      </c>
      <c r="AU140" s="315" t="s">
        <v>419</v>
      </c>
      <c r="AV140" s="314" t="s">
        <v>419</v>
      </c>
      <c r="AW140" s="314" t="s">
        <v>419</v>
      </c>
      <c r="AX140" s="314" t="s">
        <v>419</v>
      </c>
      <c r="AY140" s="425" t="s">
        <v>419</v>
      </c>
      <c r="AZ140" s="424" t="s">
        <v>419</v>
      </c>
      <c r="BA140" s="424" t="s">
        <v>419</v>
      </c>
      <c r="BB140" s="424" t="s">
        <v>419</v>
      </c>
      <c r="BC140" s="424" t="s">
        <v>419</v>
      </c>
      <c r="BD140" s="424" t="s">
        <v>419</v>
      </c>
      <c r="BE140" s="426" t="s">
        <v>419</v>
      </c>
      <c r="BF140" s="424" t="s">
        <v>419</v>
      </c>
      <c r="BG140" s="424" t="s">
        <v>419</v>
      </c>
      <c r="BH140" s="424" t="s">
        <v>419</v>
      </c>
      <c r="BI140" s="427" t="s">
        <v>419</v>
      </c>
      <c r="BJ140" s="424" t="s">
        <v>419</v>
      </c>
      <c r="BK140" s="424" t="s">
        <v>419</v>
      </c>
      <c r="BL140" s="424" t="s">
        <v>419</v>
      </c>
      <c r="BM140" s="424" t="s">
        <v>419</v>
      </c>
      <c r="BN140" s="424" t="s">
        <v>419</v>
      </c>
      <c r="BO140" s="426"/>
      <c r="BP140" s="424"/>
      <c r="BQ140" s="424"/>
      <c r="BR140" s="424"/>
      <c r="BS140" s="427"/>
      <c r="BT140" s="424" t="s">
        <v>419</v>
      </c>
      <c r="BU140" s="424" t="s">
        <v>419</v>
      </c>
      <c r="BV140" s="424" t="s">
        <v>419</v>
      </c>
      <c r="BW140" s="424" t="s">
        <v>419</v>
      </c>
      <c r="BX140" s="427" t="s">
        <v>419</v>
      </c>
      <c r="BY140" s="353"/>
    </row>
    <row r="141" spans="1:77" x14ac:dyDescent="0.25">
      <c r="A141" s="254" t="s">
        <v>281</v>
      </c>
      <c r="B141" s="311">
        <v>24</v>
      </c>
      <c r="C141" s="312">
        <v>24</v>
      </c>
      <c r="D141" s="312">
        <v>24</v>
      </c>
      <c r="E141" s="312">
        <v>23.2</v>
      </c>
      <c r="F141" s="421">
        <v>23.2</v>
      </c>
      <c r="G141" s="422">
        <v>42.4</v>
      </c>
      <c r="H141" s="421">
        <v>42.4</v>
      </c>
      <c r="I141" s="421">
        <v>44.8</v>
      </c>
      <c r="J141" s="421">
        <v>44.8</v>
      </c>
      <c r="K141" s="423">
        <v>44.8</v>
      </c>
      <c r="L141" s="421">
        <v>144.80000000000001</v>
      </c>
      <c r="M141" s="421">
        <v>152.80000000000001</v>
      </c>
      <c r="N141" s="421">
        <v>152</v>
      </c>
      <c r="O141" s="421">
        <v>152.80000000000001</v>
      </c>
      <c r="P141" s="421">
        <v>156</v>
      </c>
      <c r="Q141" s="422">
        <v>34.4</v>
      </c>
      <c r="R141" s="421">
        <v>34.4</v>
      </c>
      <c r="S141" s="421">
        <v>34.4</v>
      </c>
      <c r="T141" s="421">
        <v>34.4</v>
      </c>
      <c r="U141" s="423">
        <v>34.4</v>
      </c>
      <c r="V141" s="421">
        <v>53.6</v>
      </c>
      <c r="W141" s="421">
        <v>52.8</v>
      </c>
      <c r="X141" s="421">
        <v>52</v>
      </c>
      <c r="Y141" s="421">
        <v>48</v>
      </c>
      <c r="Z141" s="421">
        <v>48</v>
      </c>
      <c r="AA141" s="315" t="s">
        <v>419</v>
      </c>
      <c r="AB141" s="314" t="s">
        <v>419</v>
      </c>
      <c r="AC141" s="314" t="s">
        <v>419</v>
      </c>
      <c r="AD141" s="314" t="s">
        <v>419</v>
      </c>
      <c r="AE141" s="425" t="s">
        <v>419</v>
      </c>
      <c r="AF141" s="421">
        <v>29.6</v>
      </c>
      <c r="AG141" s="421">
        <v>29.6</v>
      </c>
      <c r="AH141" s="421">
        <v>29.6</v>
      </c>
      <c r="AI141" s="421">
        <v>29.6</v>
      </c>
      <c r="AJ141" s="421">
        <v>29.6</v>
      </c>
      <c r="AK141" s="315" t="s">
        <v>419</v>
      </c>
      <c r="AL141" s="314" t="s">
        <v>419</v>
      </c>
      <c r="AM141" s="314" t="s">
        <v>419</v>
      </c>
      <c r="AN141" s="314" t="s">
        <v>419</v>
      </c>
      <c r="AO141" s="425" t="s">
        <v>419</v>
      </c>
      <c r="AP141" s="314" t="s">
        <v>419</v>
      </c>
      <c r="AQ141" s="314" t="s">
        <v>419</v>
      </c>
      <c r="AR141" s="314" t="s">
        <v>419</v>
      </c>
      <c r="AS141" s="314" t="s">
        <v>419</v>
      </c>
      <c r="AT141" s="314" t="s">
        <v>419</v>
      </c>
      <c r="AU141" s="315" t="s">
        <v>419</v>
      </c>
      <c r="AV141" s="314" t="s">
        <v>419</v>
      </c>
      <c r="AW141" s="314" t="s">
        <v>419</v>
      </c>
      <c r="AX141" s="314" t="s">
        <v>419</v>
      </c>
      <c r="AY141" s="425" t="s">
        <v>419</v>
      </c>
      <c r="AZ141" s="424" t="s">
        <v>419</v>
      </c>
      <c r="BA141" s="424" t="s">
        <v>419</v>
      </c>
      <c r="BB141" s="424" t="s">
        <v>419</v>
      </c>
      <c r="BC141" s="424" t="s">
        <v>419</v>
      </c>
      <c r="BD141" s="424" t="s">
        <v>419</v>
      </c>
      <c r="BE141" s="426" t="s">
        <v>419</v>
      </c>
      <c r="BF141" s="424" t="s">
        <v>419</v>
      </c>
      <c r="BG141" s="424" t="s">
        <v>419</v>
      </c>
      <c r="BH141" s="424" t="s">
        <v>419</v>
      </c>
      <c r="BI141" s="427" t="s">
        <v>419</v>
      </c>
      <c r="BJ141" s="424" t="s">
        <v>419</v>
      </c>
      <c r="BK141" s="424" t="s">
        <v>419</v>
      </c>
      <c r="BL141" s="424" t="s">
        <v>419</v>
      </c>
      <c r="BM141" s="424" t="s">
        <v>419</v>
      </c>
      <c r="BN141" s="424" t="s">
        <v>419</v>
      </c>
      <c r="BO141" s="426"/>
      <c r="BP141" s="424"/>
      <c r="BQ141" s="424"/>
      <c r="BR141" s="424"/>
      <c r="BS141" s="427"/>
      <c r="BT141" s="424" t="s">
        <v>419</v>
      </c>
      <c r="BU141" s="424" t="s">
        <v>419</v>
      </c>
      <c r="BV141" s="424" t="s">
        <v>419</v>
      </c>
      <c r="BW141" s="424" t="s">
        <v>419</v>
      </c>
      <c r="BX141" s="427" t="s">
        <v>419</v>
      </c>
      <c r="BY141" s="353"/>
    </row>
    <row r="142" spans="1:77" x14ac:dyDescent="0.25">
      <c r="A142" s="254" t="s">
        <v>282</v>
      </c>
      <c r="B142" s="311">
        <v>30.4</v>
      </c>
      <c r="C142" s="312">
        <v>28</v>
      </c>
      <c r="D142" s="312">
        <v>31.2</v>
      </c>
      <c r="E142" s="312">
        <v>30.4</v>
      </c>
      <c r="F142" s="421">
        <v>29.6</v>
      </c>
      <c r="G142" s="422">
        <v>34.4</v>
      </c>
      <c r="H142" s="421">
        <v>33.6</v>
      </c>
      <c r="I142" s="421">
        <v>35.200000000000003</v>
      </c>
      <c r="J142" s="421">
        <v>35.200000000000003</v>
      </c>
      <c r="K142" s="423">
        <v>35.200000000000003</v>
      </c>
      <c r="L142" s="421">
        <v>117.6</v>
      </c>
      <c r="M142" s="421">
        <v>131.19999999999999</v>
      </c>
      <c r="N142" s="421">
        <v>130.4</v>
      </c>
      <c r="O142" s="421">
        <v>131.19999999999999</v>
      </c>
      <c r="P142" s="421">
        <v>131.19999999999999</v>
      </c>
      <c r="Q142" s="422">
        <v>41.6</v>
      </c>
      <c r="R142" s="421">
        <v>44.8</v>
      </c>
      <c r="S142" s="421">
        <v>44.8</v>
      </c>
      <c r="T142" s="421">
        <v>44.8</v>
      </c>
      <c r="U142" s="423">
        <v>41.6</v>
      </c>
      <c r="V142" s="421">
        <v>45.6</v>
      </c>
      <c r="W142" s="421">
        <v>44</v>
      </c>
      <c r="X142" s="421">
        <v>40.799999999999997</v>
      </c>
      <c r="Y142" s="421">
        <v>43.2</v>
      </c>
      <c r="Z142" s="421">
        <v>44</v>
      </c>
      <c r="AA142" s="315" t="s">
        <v>419</v>
      </c>
      <c r="AB142" s="314" t="s">
        <v>419</v>
      </c>
      <c r="AC142" s="314" t="s">
        <v>419</v>
      </c>
      <c r="AD142" s="314" t="s">
        <v>419</v>
      </c>
      <c r="AE142" s="425" t="s">
        <v>419</v>
      </c>
      <c r="AF142" s="421">
        <v>29.6</v>
      </c>
      <c r="AG142" s="421">
        <v>29.6</v>
      </c>
      <c r="AH142" s="421">
        <v>29.6</v>
      </c>
      <c r="AI142" s="421">
        <v>29.6</v>
      </c>
      <c r="AJ142" s="421">
        <v>29.6</v>
      </c>
      <c r="AK142" s="315" t="s">
        <v>419</v>
      </c>
      <c r="AL142" s="314" t="s">
        <v>419</v>
      </c>
      <c r="AM142" s="314" t="s">
        <v>419</v>
      </c>
      <c r="AN142" s="314" t="s">
        <v>419</v>
      </c>
      <c r="AO142" s="425" t="s">
        <v>419</v>
      </c>
      <c r="AP142" s="421">
        <v>990.4</v>
      </c>
      <c r="AQ142" s="421">
        <v>990.4</v>
      </c>
      <c r="AR142" s="421">
        <v>990.4</v>
      </c>
      <c r="AS142" s="421">
        <v>990.4</v>
      </c>
      <c r="AT142" s="421">
        <v>990.4</v>
      </c>
      <c r="AU142" s="315" t="s">
        <v>419</v>
      </c>
      <c r="AV142" s="314" t="s">
        <v>419</v>
      </c>
      <c r="AW142" s="314" t="s">
        <v>419</v>
      </c>
      <c r="AX142" s="314" t="s">
        <v>419</v>
      </c>
      <c r="AY142" s="425" t="s">
        <v>419</v>
      </c>
      <c r="AZ142" s="424" t="s">
        <v>419</v>
      </c>
      <c r="BA142" s="424" t="s">
        <v>419</v>
      </c>
      <c r="BB142" s="424" t="s">
        <v>419</v>
      </c>
      <c r="BC142" s="424" t="s">
        <v>419</v>
      </c>
      <c r="BD142" s="424" t="s">
        <v>419</v>
      </c>
      <c r="BE142" s="422">
        <v>432</v>
      </c>
      <c r="BF142" s="421">
        <v>432</v>
      </c>
      <c r="BG142" s="421">
        <v>432</v>
      </c>
      <c r="BH142" s="421">
        <v>432</v>
      </c>
      <c r="BI142" s="423">
        <v>432</v>
      </c>
      <c r="BJ142" s="424" t="s">
        <v>419</v>
      </c>
      <c r="BK142" s="424" t="s">
        <v>419</v>
      </c>
      <c r="BL142" s="424" t="s">
        <v>419</v>
      </c>
      <c r="BM142" s="424" t="s">
        <v>419</v>
      </c>
      <c r="BN142" s="424" t="s">
        <v>419</v>
      </c>
      <c r="BO142" s="426"/>
      <c r="BP142" s="424"/>
      <c r="BQ142" s="424"/>
      <c r="BR142" s="424"/>
      <c r="BS142" s="427"/>
      <c r="BT142" s="424" t="s">
        <v>419</v>
      </c>
      <c r="BU142" s="424" t="s">
        <v>419</v>
      </c>
      <c r="BV142" s="424" t="s">
        <v>419</v>
      </c>
      <c r="BW142" s="424" t="s">
        <v>419</v>
      </c>
      <c r="BX142" s="427" t="s">
        <v>419</v>
      </c>
      <c r="BY142" s="353"/>
    </row>
    <row r="143" spans="1:77" ht="15.75" thickBot="1" x14ac:dyDescent="0.3">
      <c r="A143" s="254" t="s">
        <v>283</v>
      </c>
      <c r="B143" s="311">
        <v>40</v>
      </c>
      <c r="C143" s="312">
        <v>42.4</v>
      </c>
      <c r="D143" s="312">
        <v>42.4</v>
      </c>
      <c r="E143" s="312">
        <v>44</v>
      </c>
      <c r="F143" s="421">
        <v>43.2</v>
      </c>
      <c r="G143" s="422">
        <v>36.799999999999997</v>
      </c>
      <c r="H143" s="421">
        <v>36.799999999999997</v>
      </c>
      <c r="I143" s="421">
        <v>40</v>
      </c>
      <c r="J143" s="421">
        <v>40</v>
      </c>
      <c r="K143" s="423">
        <v>40</v>
      </c>
      <c r="L143" s="421">
        <v>132.80000000000001</v>
      </c>
      <c r="M143" s="421">
        <v>143.19999999999999</v>
      </c>
      <c r="N143" s="421">
        <v>143.19999999999999</v>
      </c>
      <c r="O143" s="421">
        <v>143.19999999999999</v>
      </c>
      <c r="P143" s="421">
        <v>144</v>
      </c>
      <c r="Q143" s="422">
        <v>46.4</v>
      </c>
      <c r="R143" s="421">
        <v>46.4</v>
      </c>
      <c r="S143" s="421">
        <v>46.4</v>
      </c>
      <c r="T143" s="421">
        <v>46.4</v>
      </c>
      <c r="U143" s="423">
        <v>46.4</v>
      </c>
      <c r="V143" s="421">
        <v>53.6</v>
      </c>
      <c r="W143" s="421">
        <v>53.6</v>
      </c>
      <c r="X143" s="421">
        <v>57.6</v>
      </c>
      <c r="Y143" s="421">
        <v>57.6</v>
      </c>
      <c r="Z143" s="421">
        <v>57.6</v>
      </c>
      <c r="AA143" s="315" t="s">
        <v>419</v>
      </c>
      <c r="AB143" s="314" t="s">
        <v>419</v>
      </c>
      <c r="AC143" s="314" t="s">
        <v>419</v>
      </c>
      <c r="AD143" s="314" t="s">
        <v>419</v>
      </c>
      <c r="AE143" s="425" t="s">
        <v>419</v>
      </c>
      <c r="AF143" s="314" t="s">
        <v>419</v>
      </c>
      <c r="AG143" s="314" t="s">
        <v>419</v>
      </c>
      <c r="AH143" s="314" t="s">
        <v>419</v>
      </c>
      <c r="AI143" s="314" t="s">
        <v>419</v>
      </c>
      <c r="AJ143" s="314" t="s">
        <v>419</v>
      </c>
      <c r="AK143" s="315" t="s">
        <v>419</v>
      </c>
      <c r="AL143" s="314" t="s">
        <v>419</v>
      </c>
      <c r="AM143" s="314" t="s">
        <v>419</v>
      </c>
      <c r="AN143" s="314" t="s">
        <v>419</v>
      </c>
      <c r="AO143" s="425" t="s">
        <v>419</v>
      </c>
      <c r="AP143" s="421">
        <v>1234.4000000000001</v>
      </c>
      <c r="AQ143" s="421">
        <v>1272.8</v>
      </c>
      <c r="AR143" s="421">
        <v>1232</v>
      </c>
      <c r="AS143" s="421">
        <v>1190.4000000000001</v>
      </c>
      <c r="AT143" s="421">
        <v>1069.5999999999999</v>
      </c>
      <c r="AU143" s="315" t="s">
        <v>419</v>
      </c>
      <c r="AV143" s="314" t="s">
        <v>419</v>
      </c>
      <c r="AW143" s="314" t="s">
        <v>419</v>
      </c>
      <c r="AX143" s="314" t="s">
        <v>419</v>
      </c>
      <c r="AY143" s="425" t="s">
        <v>419</v>
      </c>
      <c r="AZ143" s="424" t="s">
        <v>419</v>
      </c>
      <c r="BA143" s="424" t="s">
        <v>419</v>
      </c>
      <c r="BB143" s="424" t="s">
        <v>419</v>
      </c>
      <c r="BC143" s="424" t="s">
        <v>419</v>
      </c>
      <c r="BD143" s="424" t="s">
        <v>419</v>
      </c>
      <c r="BE143" s="426" t="s">
        <v>419</v>
      </c>
      <c r="BF143" s="424" t="s">
        <v>419</v>
      </c>
      <c r="BG143" s="424" t="s">
        <v>419</v>
      </c>
      <c r="BH143" s="424" t="s">
        <v>419</v>
      </c>
      <c r="BI143" s="427" t="s">
        <v>419</v>
      </c>
      <c r="BJ143" s="424" t="s">
        <v>419</v>
      </c>
      <c r="BK143" s="424" t="s">
        <v>419</v>
      </c>
      <c r="BL143" s="424" t="s">
        <v>419</v>
      </c>
      <c r="BM143" s="424" t="s">
        <v>419</v>
      </c>
      <c r="BN143" s="424" t="s">
        <v>419</v>
      </c>
      <c r="BO143" s="426"/>
      <c r="BP143" s="424"/>
      <c r="BQ143" s="424"/>
      <c r="BR143" s="424"/>
      <c r="BS143" s="427"/>
      <c r="BT143" s="424" t="s">
        <v>419</v>
      </c>
      <c r="BU143" s="424" t="s">
        <v>419</v>
      </c>
      <c r="BV143" s="424" t="s">
        <v>419</v>
      </c>
      <c r="BW143" s="424" t="s">
        <v>419</v>
      </c>
      <c r="BX143" s="427" t="s">
        <v>419</v>
      </c>
      <c r="BY143" s="353"/>
    </row>
    <row r="144" spans="1:77" x14ac:dyDescent="0.25">
      <c r="A144" s="288" t="s">
        <v>288</v>
      </c>
      <c r="B144" s="309">
        <v>70.400000000000006</v>
      </c>
      <c r="C144" s="310">
        <v>67.2</v>
      </c>
      <c r="D144" s="310">
        <v>80</v>
      </c>
      <c r="E144" s="310">
        <v>79.2</v>
      </c>
      <c r="F144" s="418">
        <v>79.2</v>
      </c>
      <c r="G144" s="435" t="s">
        <v>419</v>
      </c>
      <c r="H144" s="436" t="s">
        <v>419</v>
      </c>
      <c r="I144" s="436" t="s">
        <v>419</v>
      </c>
      <c r="J144" s="436" t="s">
        <v>419</v>
      </c>
      <c r="K144" s="437" t="s">
        <v>419</v>
      </c>
      <c r="L144" s="438" t="s">
        <v>419</v>
      </c>
      <c r="M144" s="438" t="s">
        <v>419</v>
      </c>
      <c r="N144" s="438" t="s">
        <v>419</v>
      </c>
      <c r="O144" s="438" t="s">
        <v>419</v>
      </c>
      <c r="P144" s="438" t="s">
        <v>419</v>
      </c>
      <c r="Q144" s="419">
        <v>68</v>
      </c>
      <c r="R144" s="418">
        <v>77.599999999999994</v>
      </c>
      <c r="S144" s="418">
        <v>77.599999999999994</v>
      </c>
      <c r="T144" s="418">
        <v>77.599999999999994</v>
      </c>
      <c r="U144" s="420">
        <v>80</v>
      </c>
      <c r="V144" s="418">
        <v>55.2</v>
      </c>
      <c r="W144" s="418">
        <v>55.2</v>
      </c>
      <c r="X144" s="418">
        <v>55.2</v>
      </c>
      <c r="Y144" s="418">
        <v>55.2</v>
      </c>
      <c r="Z144" s="418">
        <v>55.2</v>
      </c>
      <c r="AA144" s="435" t="s">
        <v>419</v>
      </c>
      <c r="AB144" s="436" t="s">
        <v>419</v>
      </c>
      <c r="AC144" s="436" t="s">
        <v>419</v>
      </c>
      <c r="AD144" s="436" t="s">
        <v>419</v>
      </c>
      <c r="AE144" s="437" t="s">
        <v>419</v>
      </c>
      <c r="AF144" s="436" t="s">
        <v>419</v>
      </c>
      <c r="AG144" s="436" t="s">
        <v>419</v>
      </c>
      <c r="AH144" s="436" t="s">
        <v>419</v>
      </c>
      <c r="AI144" s="436" t="s">
        <v>419</v>
      </c>
      <c r="AJ144" s="436" t="s">
        <v>419</v>
      </c>
      <c r="AK144" s="439" t="s">
        <v>419</v>
      </c>
      <c r="AL144" s="438" t="s">
        <v>419</v>
      </c>
      <c r="AM144" s="438" t="s">
        <v>419</v>
      </c>
      <c r="AN144" s="438" t="s">
        <v>419</v>
      </c>
      <c r="AO144" s="440" t="s">
        <v>419</v>
      </c>
      <c r="AP144" s="436" t="s">
        <v>419</v>
      </c>
      <c r="AQ144" s="436" t="s">
        <v>419</v>
      </c>
      <c r="AR144" s="436" t="s">
        <v>419</v>
      </c>
      <c r="AS144" s="436" t="s">
        <v>419</v>
      </c>
      <c r="AT144" s="436" t="s">
        <v>419</v>
      </c>
      <c r="AU144" s="439" t="s">
        <v>419</v>
      </c>
      <c r="AV144" s="438" t="s">
        <v>419</v>
      </c>
      <c r="AW144" s="438" t="s">
        <v>419</v>
      </c>
      <c r="AX144" s="438" t="s">
        <v>419</v>
      </c>
      <c r="AY144" s="440" t="s">
        <v>419</v>
      </c>
      <c r="AZ144" s="438" t="s">
        <v>419</v>
      </c>
      <c r="BA144" s="438" t="s">
        <v>419</v>
      </c>
      <c r="BB144" s="438" t="s">
        <v>419</v>
      </c>
      <c r="BC144" s="438" t="s">
        <v>419</v>
      </c>
      <c r="BD144" s="438" t="s">
        <v>419</v>
      </c>
      <c r="BE144" s="439" t="s">
        <v>419</v>
      </c>
      <c r="BF144" s="438" t="s">
        <v>419</v>
      </c>
      <c r="BG144" s="438" t="s">
        <v>419</v>
      </c>
      <c r="BH144" s="438" t="s">
        <v>419</v>
      </c>
      <c r="BI144" s="440" t="s">
        <v>419</v>
      </c>
      <c r="BJ144" s="438" t="s">
        <v>419</v>
      </c>
      <c r="BK144" s="438" t="s">
        <v>419</v>
      </c>
      <c r="BL144" s="438" t="s">
        <v>419</v>
      </c>
      <c r="BM144" s="438" t="s">
        <v>419</v>
      </c>
      <c r="BN144" s="438" t="s">
        <v>419</v>
      </c>
      <c r="BO144" s="439" t="s">
        <v>419</v>
      </c>
      <c r="BP144" s="438" t="s">
        <v>419</v>
      </c>
      <c r="BQ144" s="438" t="s">
        <v>419</v>
      </c>
      <c r="BR144" s="438" t="s">
        <v>419</v>
      </c>
      <c r="BS144" s="440" t="s">
        <v>419</v>
      </c>
      <c r="BT144" s="436" t="s">
        <v>419</v>
      </c>
      <c r="BU144" s="436" t="s">
        <v>419</v>
      </c>
      <c r="BV144" s="436" t="s">
        <v>419</v>
      </c>
      <c r="BW144" s="436" t="s">
        <v>419</v>
      </c>
      <c r="BX144" s="437" t="s">
        <v>419</v>
      </c>
      <c r="BY144" s="353"/>
    </row>
    <row r="145" spans="1:77" x14ac:dyDescent="0.25">
      <c r="A145" s="272" t="s">
        <v>289</v>
      </c>
      <c r="B145" s="311">
        <v>28.8</v>
      </c>
      <c r="C145" s="312">
        <v>28</v>
      </c>
      <c r="D145" s="312">
        <v>32</v>
      </c>
      <c r="E145" s="312">
        <v>32</v>
      </c>
      <c r="F145" s="421">
        <v>32</v>
      </c>
      <c r="G145" s="426" t="s">
        <v>419</v>
      </c>
      <c r="H145" s="424" t="s">
        <v>419</v>
      </c>
      <c r="I145" s="424" t="s">
        <v>419</v>
      </c>
      <c r="J145" s="424" t="s">
        <v>419</v>
      </c>
      <c r="K145" s="427" t="s">
        <v>419</v>
      </c>
      <c r="L145" s="421">
        <v>113.6</v>
      </c>
      <c r="M145" s="421">
        <v>116.8</v>
      </c>
      <c r="N145" s="421">
        <v>116.8</v>
      </c>
      <c r="O145" s="421">
        <v>116.8</v>
      </c>
      <c r="P145" s="421">
        <v>122.4</v>
      </c>
      <c r="Q145" s="422">
        <v>25.6</v>
      </c>
      <c r="R145" s="421">
        <v>29.6</v>
      </c>
      <c r="S145" s="421">
        <v>27.2</v>
      </c>
      <c r="T145" s="421">
        <v>30.4</v>
      </c>
      <c r="U145" s="423">
        <v>28.8</v>
      </c>
      <c r="V145" s="421">
        <v>26.4</v>
      </c>
      <c r="W145" s="421">
        <v>29.6</v>
      </c>
      <c r="X145" s="421">
        <v>36.799999999999997</v>
      </c>
      <c r="Y145" s="421">
        <v>48.8</v>
      </c>
      <c r="Z145" s="421">
        <v>30.4</v>
      </c>
      <c r="AA145" s="426" t="s">
        <v>419</v>
      </c>
      <c r="AB145" s="424" t="s">
        <v>419</v>
      </c>
      <c r="AC145" s="424" t="s">
        <v>419</v>
      </c>
      <c r="AD145" s="424" t="s">
        <v>419</v>
      </c>
      <c r="AE145" s="427" t="s">
        <v>419</v>
      </c>
      <c r="AF145" s="424" t="s">
        <v>419</v>
      </c>
      <c r="AG145" s="424" t="s">
        <v>419</v>
      </c>
      <c r="AH145" s="424" t="s">
        <v>419</v>
      </c>
      <c r="AI145" s="424" t="s">
        <v>419</v>
      </c>
      <c r="AJ145" s="424" t="s">
        <v>419</v>
      </c>
      <c r="AK145" s="315" t="s">
        <v>419</v>
      </c>
      <c r="AL145" s="314" t="s">
        <v>419</v>
      </c>
      <c r="AM145" s="314" t="s">
        <v>419</v>
      </c>
      <c r="AN145" s="314" t="s">
        <v>419</v>
      </c>
      <c r="AO145" s="425" t="s">
        <v>419</v>
      </c>
      <c r="AP145" s="424" t="s">
        <v>419</v>
      </c>
      <c r="AQ145" s="424" t="s">
        <v>419</v>
      </c>
      <c r="AR145" s="424" t="s">
        <v>419</v>
      </c>
      <c r="AS145" s="424" t="s">
        <v>419</v>
      </c>
      <c r="AT145" s="424" t="s">
        <v>419</v>
      </c>
      <c r="AU145" s="422">
        <v>840</v>
      </c>
      <c r="AV145" s="421">
        <v>588</v>
      </c>
      <c r="AW145" s="421">
        <v>588</v>
      </c>
      <c r="AX145" s="421">
        <v>588</v>
      </c>
      <c r="AY145" s="423">
        <v>894.4</v>
      </c>
      <c r="AZ145" s="314">
        <v>702.4</v>
      </c>
      <c r="BA145" s="314">
        <v>702.4</v>
      </c>
      <c r="BB145" s="314">
        <v>702.4</v>
      </c>
      <c r="BC145" s="314">
        <v>702.4</v>
      </c>
      <c r="BD145" s="314">
        <v>702.4</v>
      </c>
      <c r="BE145" s="422">
        <v>467.2</v>
      </c>
      <c r="BF145" s="421">
        <v>520</v>
      </c>
      <c r="BG145" s="421">
        <v>520</v>
      </c>
      <c r="BH145" s="421">
        <v>520</v>
      </c>
      <c r="BI145" s="423">
        <v>584</v>
      </c>
      <c r="BJ145" s="314" t="s">
        <v>419</v>
      </c>
      <c r="BK145" s="314" t="s">
        <v>419</v>
      </c>
      <c r="BL145" s="314" t="s">
        <v>419</v>
      </c>
      <c r="BM145" s="314" t="s">
        <v>419</v>
      </c>
      <c r="BN145" s="314" t="s">
        <v>419</v>
      </c>
      <c r="BO145" s="315">
        <v>697.6</v>
      </c>
      <c r="BP145" s="314">
        <v>697.6</v>
      </c>
      <c r="BQ145" s="314">
        <v>697.6</v>
      </c>
      <c r="BR145" s="314">
        <v>742.4</v>
      </c>
      <c r="BS145" s="425">
        <v>742.4</v>
      </c>
      <c r="BT145" s="424" t="s">
        <v>419</v>
      </c>
      <c r="BU145" s="424" t="s">
        <v>419</v>
      </c>
      <c r="BV145" s="424" t="s">
        <v>419</v>
      </c>
      <c r="BW145" s="424" t="s">
        <v>419</v>
      </c>
      <c r="BX145" s="427" t="s">
        <v>419</v>
      </c>
      <c r="BY145" s="353"/>
    </row>
    <row r="146" spans="1:77" x14ac:dyDescent="0.25">
      <c r="A146" s="272" t="s">
        <v>290</v>
      </c>
      <c r="B146" s="311">
        <v>22.4</v>
      </c>
      <c r="C146" s="312">
        <v>21.6</v>
      </c>
      <c r="D146" s="312">
        <v>23.2</v>
      </c>
      <c r="E146" s="312">
        <v>22.4</v>
      </c>
      <c r="F146" s="421">
        <v>22.4</v>
      </c>
      <c r="G146" s="426" t="s">
        <v>419</v>
      </c>
      <c r="H146" s="424" t="s">
        <v>419</v>
      </c>
      <c r="I146" s="424" t="s">
        <v>419</v>
      </c>
      <c r="J146" s="424" t="s">
        <v>419</v>
      </c>
      <c r="K146" s="427" t="s">
        <v>419</v>
      </c>
      <c r="L146" s="421">
        <v>73.599999999999994</v>
      </c>
      <c r="M146" s="421">
        <v>71.2</v>
      </c>
      <c r="N146" s="421">
        <v>71.2</v>
      </c>
      <c r="O146" s="421">
        <v>71.2</v>
      </c>
      <c r="P146" s="421">
        <v>80</v>
      </c>
      <c r="Q146" s="422">
        <v>22.4</v>
      </c>
      <c r="R146" s="421">
        <v>24.8</v>
      </c>
      <c r="S146" s="421">
        <v>24</v>
      </c>
      <c r="T146" s="421">
        <v>24.8</v>
      </c>
      <c r="U146" s="423">
        <v>24.8</v>
      </c>
      <c r="V146" s="421">
        <v>26.4</v>
      </c>
      <c r="W146" s="421">
        <v>32.799999999999997</v>
      </c>
      <c r="X146" s="421">
        <v>29.6</v>
      </c>
      <c r="Y146" s="421">
        <v>24</v>
      </c>
      <c r="Z146" s="421">
        <v>27.2</v>
      </c>
      <c r="AA146" s="422">
        <v>15.2</v>
      </c>
      <c r="AB146" s="421">
        <v>10.4</v>
      </c>
      <c r="AC146" s="421">
        <v>8.8000000000000007</v>
      </c>
      <c r="AD146" s="421">
        <v>8.8000000000000007</v>
      </c>
      <c r="AE146" s="423">
        <v>8.8000000000000007</v>
      </c>
      <c r="AF146" s="424" t="s">
        <v>419</v>
      </c>
      <c r="AG146" s="424" t="s">
        <v>419</v>
      </c>
      <c r="AH146" s="424" t="s">
        <v>419</v>
      </c>
      <c r="AI146" s="424" t="s">
        <v>419</v>
      </c>
      <c r="AJ146" s="424" t="s">
        <v>419</v>
      </c>
      <c r="AK146" s="422">
        <v>799.2</v>
      </c>
      <c r="AL146" s="421">
        <v>929.6</v>
      </c>
      <c r="AM146" s="421">
        <v>844.8</v>
      </c>
      <c r="AN146" s="421">
        <v>1155.2</v>
      </c>
      <c r="AO146" s="423">
        <v>974.4</v>
      </c>
      <c r="AP146" s="424" t="s">
        <v>419</v>
      </c>
      <c r="AQ146" s="424" t="s">
        <v>419</v>
      </c>
      <c r="AR146" s="424" t="s">
        <v>419</v>
      </c>
      <c r="AS146" s="424" t="s">
        <v>419</v>
      </c>
      <c r="AT146" s="424" t="s">
        <v>419</v>
      </c>
      <c r="AU146" s="422">
        <v>968</v>
      </c>
      <c r="AV146" s="421">
        <v>930.4</v>
      </c>
      <c r="AW146" s="421">
        <v>928.8</v>
      </c>
      <c r="AX146" s="421">
        <v>920</v>
      </c>
      <c r="AY146" s="423">
        <v>959.2</v>
      </c>
      <c r="AZ146" s="421">
        <v>795.2</v>
      </c>
      <c r="BA146" s="421">
        <v>801.6</v>
      </c>
      <c r="BB146" s="421">
        <v>821.6</v>
      </c>
      <c r="BC146" s="421">
        <v>724.8</v>
      </c>
      <c r="BD146" s="421">
        <v>725.6</v>
      </c>
      <c r="BE146" s="422">
        <v>680</v>
      </c>
      <c r="BF146" s="421">
        <v>683.2</v>
      </c>
      <c r="BG146" s="421">
        <v>635.20000000000005</v>
      </c>
      <c r="BH146" s="421">
        <v>559.20000000000005</v>
      </c>
      <c r="BI146" s="423">
        <v>447.2</v>
      </c>
      <c r="BJ146" s="314" t="s">
        <v>419</v>
      </c>
      <c r="BK146" s="314" t="s">
        <v>419</v>
      </c>
      <c r="BL146" s="314" t="s">
        <v>419</v>
      </c>
      <c r="BM146" s="314" t="s">
        <v>419</v>
      </c>
      <c r="BN146" s="314" t="s">
        <v>419</v>
      </c>
      <c r="BO146" s="422">
        <v>812</v>
      </c>
      <c r="BP146" s="421">
        <v>574.4</v>
      </c>
      <c r="BQ146" s="421">
        <v>600.79999999999995</v>
      </c>
      <c r="BR146" s="421">
        <v>516</v>
      </c>
      <c r="BS146" s="423">
        <v>516</v>
      </c>
      <c r="BT146" s="424">
        <v>655.20000000000005</v>
      </c>
      <c r="BU146" s="424">
        <v>655.20000000000005</v>
      </c>
      <c r="BV146" s="424">
        <v>655.20000000000005</v>
      </c>
      <c r="BW146" s="424">
        <v>655.20000000000005</v>
      </c>
      <c r="BX146" s="427">
        <v>655.20000000000005</v>
      </c>
      <c r="BY146" s="353"/>
    </row>
    <row r="147" spans="1:77" x14ac:dyDescent="0.25">
      <c r="A147" s="272" t="s">
        <v>291</v>
      </c>
      <c r="B147" s="311">
        <v>21.6</v>
      </c>
      <c r="C147" s="312">
        <v>22.4</v>
      </c>
      <c r="D147" s="312">
        <v>25.6</v>
      </c>
      <c r="E147" s="312">
        <v>25.6</v>
      </c>
      <c r="F147" s="421">
        <v>25.6</v>
      </c>
      <c r="G147" s="426" t="s">
        <v>419</v>
      </c>
      <c r="H147" s="424" t="s">
        <v>419</v>
      </c>
      <c r="I147" s="424" t="s">
        <v>419</v>
      </c>
      <c r="J147" s="424" t="s">
        <v>419</v>
      </c>
      <c r="K147" s="427" t="s">
        <v>419</v>
      </c>
      <c r="L147" s="314" t="s">
        <v>419</v>
      </c>
      <c r="M147" s="314" t="s">
        <v>419</v>
      </c>
      <c r="N147" s="314" t="s">
        <v>419</v>
      </c>
      <c r="O147" s="314" t="s">
        <v>419</v>
      </c>
      <c r="P147" s="314" t="s">
        <v>419</v>
      </c>
      <c r="Q147" s="422">
        <v>28</v>
      </c>
      <c r="R147" s="421">
        <v>22.4</v>
      </c>
      <c r="S147" s="421">
        <v>25.6</v>
      </c>
      <c r="T147" s="421">
        <v>29.6</v>
      </c>
      <c r="U147" s="423">
        <v>30.4</v>
      </c>
      <c r="V147" s="421">
        <v>56</v>
      </c>
      <c r="W147" s="421">
        <v>56</v>
      </c>
      <c r="X147" s="421">
        <v>56</v>
      </c>
      <c r="Y147" s="421">
        <v>56</v>
      </c>
      <c r="Z147" s="421">
        <v>56</v>
      </c>
      <c r="AA147" s="426" t="s">
        <v>419</v>
      </c>
      <c r="AB147" s="424" t="s">
        <v>419</v>
      </c>
      <c r="AC147" s="424" t="s">
        <v>419</v>
      </c>
      <c r="AD147" s="424" t="s">
        <v>419</v>
      </c>
      <c r="AE147" s="427" t="s">
        <v>419</v>
      </c>
      <c r="AF147" s="424" t="s">
        <v>419</v>
      </c>
      <c r="AG147" s="424" t="s">
        <v>419</v>
      </c>
      <c r="AH147" s="424" t="s">
        <v>419</v>
      </c>
      <c r="AI147" s="424" t="s">
        <v>419</v>
      </c>
      <c r="AJ147" s="424" t="s">
        <v>419</v>
      </c>
      <c r="AK147" s="315" t="s">
        <v>419</v>
      </c>
      <c r="AL147" s="314" t="s">
        <v>419</v>
      </c>
      <c r="AM147" s="314" t="s">
        <v>419</v>
      </c>
      <c r="AN147" s="314" t="s">
        <v>419</v>
      </c>
      <c r="AO147" s="425" t="s">
        <v>419</v>
      </c>
      <c r="AP147" s="424" t="s">
        <v>419</v>
      </c>
      <c r="AQ147" s="424" t="s">
        <v>419</v>
      </c>
      <c r="AR147" s="424" t="s">
        <v>419</v>
      </c>
      <c r="AS147" s="424" t="s">
        <v>419</v>
      </c>
      <c r="AT147" s="424" t="s">
        <v>419</v>
      </c>
      <c r="AU147" s="315">
        <v>1200</v>
      </c>
      <c r="AV147" s="314">
        <v>1200</v>
      </c>
      <c r="AW147" s="314">
        <v>1200</v>
      </c>
      <c r="AX147" s="314">
        <v>1200</v>
      </c>
      <c r="AY147" s="425">
        <v>728</v>
      </c>
      <c r="AZ147" s="314">
        <v>553.6</v>
      </c>
      <c r="BA147" s="314">
        <v>553.6</v>
      </c>
      <c r="BB147" s="314">
        <v>553.6</v>
      </c>
      <c r="BC147" s="314">
        <v>553.6</v>
      </c>
      <c r="BD147" s="314">
        <v>553.6</v>
      </c>
      <c r="BE147" s="315" t="s">
        <v>419</v>
      </c>
      <c r="BF147" s="314" t="s">
        <v>419</v>
      </c>
      <c r="BG147" s="314" t="s">
        <v>419</v>
      </c>
      <c r="BH147" s="314" t="s">
        <v>419</v>
      </c>
      <c r="BI147" s="425" t="s">
        <v>419</v>
      </c>
      <c r="BJ147" s="314" t="s">
        <v>419</v>
      </c>
      <c r="BK147" s="314" t="s">
        <v>419</v>
      </c>
      <c r="BL147" s="314" t="s">
        <v>419</v>
      </c>
      <c r="BM147" s="314" t="s">
        <v>419</v>
      </c>
      <c r="BN147" s="314" t="s">
        <v>419</v>
      </c>
      <c r="BO147" s="315">
        <v>553.6</v>
      </c>
      <c r="BP147" s="314">
        <v>553.6</v>
      </c>
      <c r="BQ147" s="314">
        <v>553.6</v>
      </c>
      <c r="BR147" s="314">
        <v>604</v>
      </c>
      <c r="BS147" s="425">
        <v>604</v>
      </c>
      <c r="BT147" s="421">
        <v>776</v>
      </c>
      <c r="BU147" s="421">
        <v>776</v>
      </c>
      <c r="BV147" s="421">
        <v>776</v>
      </c>
      <c r="BW147" s="421">
        <v>776</v>
      </c>
      <c r="BX147" s="423">
        <v>776</v>
      </c>
      <c r="BY147" s="353"/>
    </row>
    <row r="148" spans="1:77" x14ac:dyDescent="0.25">
      <c r="A148" s="272" t="s">
        <v>292</v>
      </c>
      <c r="B148" s="311">
        <v>22.4</v>
      </c>
      <c r="C148" s="312">
        <v>22.4</v>
      </c>
      <c r="D148" s="312">
        <v>24.8</v>
      </c>
      <c r="E148" s="312">
        <v>24</v>
      </c>
      <c r="F148" s="421">
        <v>24</v>
      </c>
      <c r="G148" s="426" t="s">
        <v>419</v>
      </c>
      <c r="H148" s="424" t="s">
        <v>419</v>
      </c>
      <c r="I148" s="424" t="s">
        <v>419</v>
      </c>
      <c r="J148" s="424" t="s">
        <v>419</v>
      </c>
      <c r="K148" s="427" t="s">
        <v>419</v>
      </c>
      <c r="L148" s="421">
        <v>124</v>
      </c>
      <c r="M148" s="421">
        <v>128</v>
      </c>
      <c r="N148" s="421">
        <v>128</v>
      </c>
      <c r="O148" s="421">
        <v>128</v>
      </c>
      <c r="P148" s="421">
        <v>130.4</v>
      </c>
      <c r="Q148" s="422">
        <v>84</v>
      </c>
      <c r="R148" s="421">
        <v>84.8</v>
      </c>
      <c r="S148" s="421">
        <v>82.4</v>
      </c>
      <c r="T148" s="421">
        <v>84.8</v>
      </c>
      <c r="U148" s="423">
        <v>81.599999999999994</v>
      </c>
      <c r="V148" s="421">
        <v>62.4</v>
      </c>
      <c r="W148" s="421">
        <v>62.4</v>
      </c>
      <c r="X148" s="421">
        <v>62.4</v>
      </c>
      <c r="Y148" s="421">
        <v>55.2</v>
      </c>
      <c r="Z148" s="421">
        <v>55.2</v>
      </c>
      <c r="AA148" s="426" t="s">
        <v>419</v>
      </c>
      <c r="AB148" s="424" t="s">
        <v>419</v>
      </c>
      <c r="AC148" s="424" t="s">
        <v>419</v>
      </c>
      <c r="AD148" s="424" t="s">
        <v>419</v>
      </c>
      <c r="AE148" s="427" t="s">
        <v>419</v>
      </c>
      <c r="AF148" s="424" t="s">
        <v>419</v>
      </c>
      <c r="AG148" s="424" t="s">
        <v>419</v>
      </c>
      <c r="AH148" s="424" t="s">
        <v>419</v>
      </c>
      <c r="AI148" s="424" t="s">
        <v>419</v>
      </c>
      <c r="AJ148" s="424" t="s">
        <v>419</v>
      </c>
      <c r="AK148" s="422">
        <v>916.8</v>
      </c>
      <c r="AL148" s="421">
        <v>916.8</v>
      </c>
      <c r="AM148" s="421">
        <v>916.8</v>
      </c>
      <c r="AN148" s="421">
        <v>916.8</v>
      </c>
      <c r="AO148" s="423">
        <v>916.8</v>
      </c>
      <c r="AP148" s="424" t="s">
        <v>419</v>
      </c>
      <c r="AQ148" s="424" t="s">
        <v>419</v>
      </c>
      <c r="AR148" s="424" t="s">
        <v>419</v>
      </c>
      <c r="AS148" s="424" t="s">
        <v>419</v>
      </c>
      <c r="AT148" s="424" t="s">
        <v>419</v>
      </c>
      <c r="AU148" s="315" t="s">
        <v>419</v>
      </c>
      <c r="AV148" s="314" t="s">
        <v>419</v>
      </c>
      <c r="AW148" s="314" t="s">
        <v>419</v>
      </c>
      <c r="AX148" s="314" t="s">
        <v>419</v>
      </c>
      <c r="AY148" s="425" t="s">
        <v>419</v>
      </c>
      <c r="AZ148" s="421">
        <v>684</v>
      </c>
      <c r="BA148" s="421">
        <v>684</v>
      </c>
      <c r="BB148" s="421">
        <v>684</v>
      </c>
      <c r="BC148" s="421">
        <v>684</v>
      </c>
      <c r="BD148" s="421">
        <v>684</v>
      </c>
      <c r="BE148" s="315" t="s">
        <v>419</v>
      </c>
      <c r="BF148" s="314" t="s">
        <v>419</v>
      </c>
      <c r="BG148" s="314" t="s">
        <v>419</v>
      </c>
      <c r="BH148" s="314" t="s">
        <v>419</v>
      </c>
      <c r="BI148" s="425" t="s">
        <v>419</v>
      </c>
      <c r="BJ148" s="314" t="s">
        <v>419</v>
      </c>
      <c r="BK148" s="314" t="s">
        <v>419</v>
      </c>
      <c r="BL148" s="314" t="s">
        <v>419</v>
      </c>
      <c r="BM148" s="314" t="s">
        <v>419</v>
      </c>
      <c r="BN148" s="314" t="s">
        <v>419</v>
      </c>
      <c r="BO148" s="315" t="s">
        <v>419</v>
      </c>
      <c r="BP148" s="314" t="s">
        <v>419</v>
      </c>
      <c r="BQ148" s="314" t="s">
        <v>419</v>
      </c>
      <c r="BR148" s="314" t="s">
        <v>419</v>
      </c>
      <c r="BS148" s="425" t="s">
        <v>419</v>
      </c>
      <c r="BT148" s="424" t="s">
        <v>419</v>
      </c>
      <c r="BU148" s="424" t="s">
        <v>419</v>
      </c>
      <c r="BV148" s="424" t="s">
        <v>419</v>
      </c>
      <c r="BW148" s="424" t="s">
        <v>419</v>
      </c>
      <c r="BX148" s="427" t="s">
        <v>419</v>
      </c>
      <c r="BY148" s="353"/>
    </row>
    <row r="149" spans="1:77" x14ac:dyDescent="0.25">
      <c r="A149" s="272" t="s">
        <v>293</v>
      </c>
      <c r="B149" s="311">
        <v>20.8</v>
      </c>
      <c r="C149" s="312">
        <v>17.600000000000001</v>
      </c>
      <c r="D149" s="312">
        <v>18.399999999999999</v>
      </c>
      <c r="E149" s="312">
        <v>17.600000000000001</v>
      </c>
      <c r="F149" s="421">
        <v>18.399999999999999</v>
      </c>
      <c r="G149" s="426" t="s">
        <v>419</v>
      </c>
      <c r="H149" s="424" t="s">
        <v>419</v>
      </c>
      <c r="I149" s="424" t="s">
        <v>419</v>
      </c>
      <c r="J149" s="424" t="s">
        <v>419</v>
      </c>
      <c r="K149" s="427" t="s">
        <v>419</v>
      </c>
      <c r="L149" s="421">
        <v>63.2</v>
      </c>
      <c r="M149" s="421">
        <v>63.2</v>
      </c>
      <c r="N149" s="421">
        <v>63.2</v>
      </c>
      <c r="O149" s="421">
        <v>63.2</v>
      </c>
      <c r="P149" s="421">
        <v>63.2</v>
      </c>
      <c r="Q149" s="422">
        <v>19.2</v>
      </c>
      <c r="R149" s="421">
        <v>19.2</v>
      </c>
      <c r="S149" s="421">
        <v>13.6</v>
      </c>
      <c r="T149" s="421">
        <v>18.399999999999999</v>
      </c>
      <c r="U149" s="423">
        <v>22.4</v>
      </c>
      <c r="V149" s="421">
        <v>15.2</v>
      </c>
      <c r="W149" s="421">
        <v>15.2</v>
      </c>
      <c r="X149" s="421">
        <v>15.2</v>
      </c>
      <c r="Y149" s="421">
        <v>15.2</v>
      </c>
      <c r="Z149" s="421">
        <v>15.2</v>
      </c>
      <c r="AA149" s="422">
        <v>15.2</v>
      </c>
      <c r="AB149" s="421">
        <v>15.2</v>
      </c>
      <c r="AC149" s="421">
        <v>15.2</v>
      </c>
      <c r="AD149" s="421">
        <v>15.2</v>
      </c>
      <c r="AE149" s="423">
        <v>15.2</v>
      </c>
      <c r="AF149" s="424" t="s">
        <v>419</v>
      </c>
      <c r="AG149" s="424" t="s">
        <v>419</v>
      </c>
      <c r="AH149" s="424" t="s">
        <v>419</v>
      </c>
      <c r="AI149" s="424" t="s">
        <v>419</v>
      </c>
      <c r="AJ149" s="424" t="s">
        <v>419</v>
      </c>
      <c r="AK149" s="422">
        <v>927.2</v>
      </c>
      <c r="AL149" s="421">
        <v>927.2</v>
      </c>
      <c r="AM149" s="421">
        <v>927.2</v>
      </c>
      <c r="AN149" s="421">
        <v>927.2</v>
      </c>
      <c r="AO149" s="423">
        <v>927.2</v>
      </c>
      <c r="AP149" s="421">
        <v>1089.5999999999999</v>
      </c>
      <c r="AQ149" s="421">
        <v>1089.5999999999999</v>
      </c>
      <c r="AR149" s="421">
        <v>1089.5999999999999</v>
      </c>
      <c r="AS149" s="421">
        <v>1089.5999999999999</v>
      </c>
      <c r="AT149" s="421">
        <v>1089.5999999999999</v>
      </c>
      <c r="AU149" s="422">
        <v>1000.8</v>
      </c>
      <c r="AV149" s="421">
        <v>1018.4</v>
      </c>
      <c r="AW149" s="421">
        <v>1018.4</v>
      </c>
      <c r="AX149" s="421">
        <v>1085.5999999999999</v>
      </c>
      <c r="AY149" s="423">
        <v>1085.5999999999999</v>
      </c>
      <c r="AZ149" s="421">
        <v>447.2</v>
      </c>
      <c r="BA149" s="421">
        <v>824.8</v>
      </c>
      <c r="BB149" s="421">
        <v>824.8</v>
      </c>
      <c r="BC149" s="421">
        <v>760</v>
      </c>
      <c r="BD149" s="421">
        <v>760</v>
      </c>
      <c r="BE149" s="315" t="s">
        <v>419</v>
      </c>
      <c r="BF149" s="314" t="s">
        <v>419</v>
      </c>
      <c r="BG149" s="314" t="s">
        <v>419</v>
      </c>
      <c r="BH149" s="314" t="s">
        <v>419</v>
      </c>
      <c r="BI149" s="425" t="s">
        <v>419</v>
      </c>
      <c r="BJ149" s="314" t="s">
        <v>419</v>
      </c>
      <c r="BK149" s="314" t="s">
        <v>419</v>
      </c>
      <c r="BL149" s="314" t="s">
        <v>419</v>
      </c>
      <c r="BM149" s="314" t="s">
        <v>419</v>
      </c>
      <c r="BN149" s="314" t="s">
        <v>419</v>
      </c>
      <c r="BO149" s="315">
        <v>845.6</v>
      </c>
      <c r="BP149" s="314">
        <v>845.6</v>
      </c>
      <c r="BQ149" s="314">
        <v>845.6</v>
      </c>
      <c r="BR149" s="314">
        <v>845.6</v>
      </c>
      <c r="BS149" s="425">
        <v>900.8</v>
      </c>
      <c r="BT149" s="424">
        <v>603.20000000000005</v>
      </c>
      <c r="BU149" s="424">
        <v>603.20000000000005</v>
      </c>
      <c r="BV149" s="424">
        <v>603.20000000000005</v>
      </c>
      <c r="BW149" s="424">
        <v>603.20000000000005</v>
      </c>
      <c r="BX149" s="427">
        <v>603.20000000000005</v>
      </c>
      <c r="BY149" s="353"/>
    </row>
    <row r="150" spans="1:77" x14ac:dyDescent="0.25">
      <c r="A150" s="272" t="s">
        <v>294</v>
      </c>
      <c r="B150" s="311">
        <v>32</v>
      </c>
      <c r="C150" s="312">
        <v>30.4</v>
      </c>
      <c r="D150" s="312">
        <v>35.200000000000003</v>
      </c>
      <c r="E150" s="312">
        <v>36</v>
      </c>
      <c r="F150" s="421">
        <v>36.799999999999997</v>
      </c>
      <c r="G150" s="426" t="s">
        <v>419</v>
      </c>
      <c r="H150" s="424" t="s">
        <v>419</v>
      </c>
      <c r="I150" s="424" t="s">
        <v>419</v>
      </c>
      <c r="J150" s="424" t="s">
        <v>419</v>
      </c>
      <c r="K150" s="427" t="s">
        <v>419</v>
      </c>
      <c r="L150" s="421">
        <v>74.400000000000006</v>
      </c>
      <c r="M150" s="421">
        <v>74.400000000000006</v>
      </c>
      <c r="N150" s="421">
        <v>74.400000000000006</v>
      </c>
      <c r="O150" s="421">
        <v>74.400000000000006</v>
      </c>
      <c r="P150" s="421">
        <v>74.400000000000006</v>
      </c>
      <c r="Q150" s="422">
        <v>32.799999999999997</v>
      </c>
      <c r="R150" s="421">
        <v>32</v>
      </c>
      <c r="S150" s="421">
        <v>31.2</v>
      </c>
      <c r="T150" s="421">
        <v>32</v>
      </c>
      <c r="U150" s="423">
        <v>36</v>
      </c>
      <c r="V150" s="421">
        <v>17.600000000000001</v>
      </c>
      <c r="W150" s="421">
        <v>17.600000000000001</v>
      </c>
      <c r="X150" s="421">
        <v>17.600000000000001</v>
      </c>
      <c r="Y150" s="421">
        <v>17.600000000000001</v>
      </c>
      <c r="Z150" s="421">
        <v>23.2</v>
      </c>
      <c r="AA150" s="426" t="s">
        <v>419</v>
      </c>
      <c r="AB150" s="424" t="s">
        <v>419</v>
      </c>
      <c r="AC150" s="424" t="s">
        <v>419</v>
      </c>
      <c r="AD150" s="424" t="s">
        <v>419</v>
      </c>
      <c r="AE150" s="427" t="s">
        <v>419</v>
      </c>
      <c r="AF150" s="424" t="s">
        <v>419</v>
      </c>
      <c r="AG150" s="424" t="s">
        <v>419</v>
      </c>
      <c r="AH150" s="424" t="s">
        <v>419</v>
      </c>
      <c r="AI150" s="424" t="s">
        <v>419</v>
      </c>
      <c r="AJ150" s="424" t="s">
        <v>419</v>
      </c>
      <c r="AK150" s="422">
        <v>686.4</v>
      </c>
      <c r="AL150" s="421">
        <v>620</v>
      </c>
      <c r="AM150" s="421">
        <v>725.6</v>
      </c>
      <c r="AN150" s="421">
        <v>704</v>
      </c>
      <c r="AO150" s="423">
        <v>696.8</v>
      </c>
      <c r="AP150" s="424" t="s">
        <v>419</v>
      </c>
      <c r="AQ150" s="424" t="s">
        <v>419</v>
      </c>
      <c r="AR150" s="424" t="s">
        <v>419</v>
      </c>
      <c r="AS150" s="424" t="s">
        <v>419</v>
      </c>
      <c r="AT150" s="424" t="s">
        <v>419</v>
      </c>
      <c r="AU150" s="422">
        <v>984</v>
      </c>
      <c r="AV150" s="421">
        <v>886.4</v>
      </c>
      <c r="AW150" s="421">
        <v>863.2</v>
      </c>
      <c r="AX150" s="421">
        <v>916.8</v>
      </c>
      <c r="AY150" s="423">
        <v>1032.8</v>
      </c>
      <c r="AZ150" s="421">
        <v>600</v>
      </c>
      <c r="BA150" s="421">
        <v>584</v>
      </c>
      <c r="BB150" s="421">
        <v>636</v>
      </c>
      <c r="BC150" s="421">
        <v>541.6</v>
      </c>
      <c r="BD150" s="421">
        <v>568.79999999999995</v>
      </c>
      <c r="BE150" s="315">
        <v>520</v>
      </c>
      <c r="BF150" s="314">
        <v>520</v>
      </c>
      <c r="BG150" s="314">
        <v>520</v>
      </c>
      <c r="BH150" s="314">
        <v>520</v>
      </c>
      <c r="BI150" s="425">
        <v>520</v>
      </c>
      <c r="BJ150" s="314" t="s">
        <v>419</v>
      </c>
      <c r="BK150" s="314" t="s">
        <v>419</v>
      </c>
      <c r="BL150" s="314" t="s">
        <v>419</v>
      </c>
      <c r="BM150" s="314" t="s">
        <v>419</v>
      </c>
      <c r="BN150" s="314" t="s">
        <v>419</v>
      </c>
      <c r="BO150" s="422">
        <v>720.8</v>
      </c>
      <c r="BP150" s="421">
        <v>730.4</v>
      </c>
      <c r="BQ150" s="421">
        <v>765.6</v>
      </c>
      <c r="BR150" s="421">
        <v>885.6</v>
      </c>
      <c r="BS150" s="423">
        <v>969.6</v>
      </c>
      <c r="BT150" s="424">
        <v>678.4</v>
      </c>
      <c r="BU150" s="424">
        <v>678.4</v>
      </c>
      <c r="BV150" s="424">
        <v>828</v>
      </c>
      <c r="BW150" s="424">
        <v>828</v>
      </c>
      <c r="BX150" s="427">
        <v>828</v>
      </c>
      <c r="BY150" s="353"/>
    </row>
    <row r="151" spans="1:77" x14ac:dyDescent="0.25">
      <c r="A151" s="272" t="s">
        <v>295</v>
      </c>
      <c r="B151" s="311">
        <v>32</v>
      </c>
      <c r="C151" s="312">
        <v>32</v>
      </c>
      <c r="D151" s="312">
        <v>33.6</v>
      </c>
      <c r="E151" s="312">
        <v>34.4</v>
      </c>
      <c r="F151" s="421">
        <v>34.4</v>
      </c>
      <c r="G151" s="426" t="s">
        <v>419</v>
      </c>
      <c r="H151" s="424" t="s">
        <v>419</v>
      </c>
      <c r="I151" s="424" t="s">
        <v>419</v>
      </c>
      <c r="J151" s="424" t="s">
        <v>419</v>
      </c>
      <c r="K151" s="427" t="s">
        <v>419</v>
      </c>
      <c r="L151" s="421">
        <v>74.400000000000006</v>
      </c>
      <c r="M151" s="421">
        <v>74.400000000000006</v>
      </c>
      <c r="N151" s="421">
        <v>74.400000000000006</v>
      </c>
      <c r="O151" s="421">
        <v>74.400000000000006</v>
      </c>
      <c r="P151" s="421">
        <v>74.400000000000006</v>
      </c>
      <c r="Q151" s="422">
        <v>31.2</v>
      </c>
      <c r="R151" s="421">
        <v>33.6</v>
      </c>
      <c r="S151" s="421">
        <v>32.799999999999997</v>
      </c>
      <c r="T151" s="421">
        <v>32.799999999999997</v>
      </c>
      <c r="U151" s="423">
        <v>36</v>
      </c>
      <c r="V151" s="421">
        <v>21.6</v>
      </c>
      <c r="W151" s="421">
        <v>22.4</v>
      </c>
      <c r="X151" s="421">
        <v>25.6</v>
      </c>
      <c r="Y151" s="421">
        <v>24</v>
      </c>
      <c r="Z151" s="421">
        <v>24.8</v>
      </c>
      <c r="AA151" s="426" t="s">
        <v>419</v>
      </c>
      <c r="AB151" s="424" t="s">
        <v>419</v>
      </c>
      <c r="AC151" s="424" t="s">
        <v>419</v>
      </c>
      <c r="AD151" s="424" t="s">
        <v>419</v>
      </c>
      <c r="AE151" s="427" t="s">
        <v>419</v>
      </c>
      <c r="AF151" s="424" t="s">
        <v>419</v>
      </c>
      <c r="AG151" s="424" t="s">
        <v>419</v>
      </c>
      <c r="AH151" s="424" t="s">
        <v>419</v>
      </c>
      <c r="AI151" s="424" t="s">
        <v>419</v>
      </c>
      <c r="AJ151" s="424" t="s">
        <v>419</v>
      </c>
      <c r="AK151" s="422">
        <v>568</v>
      </c>
      <c r="AL151" s="421">
        <v>617.6</v>
      </c>
      <c r="AM151" s="421">
        <v>598.4</v>
      </c>
      <c r="AN151" s="421">
        <v>591.20000000000005</v>
      </c>
      <c r="AO151" s="423">
        <v>636.79999999999995</v>
      </c>
      <c r="AP151" s="424" t="s">
        <v>419</v>
      </c>
      <c r="AQ151" s="424" t="s">
        <v>419</v>
      </c>
      <c r="AR151" s="424" t="s">
        <v>419</v>
      </c>
      <c r="AS151" s="424" t="s">
        <v>419</v>
      </c>
      <c r="AT151" s="424" t="s">
        <v>419</v>
      </c>
      <c r="AU151" s="422">
        <v>858.4</v>
      </c>
      <c r="AV151" s="421">
        <v>865.6</v>
      </c>
      <c r="AW151" s="421">
        <v>872</v>
      </c>
      <c r="AX151" s="421">
        <v>1084</v>
      </c>
      <c r="AY151" s="423">
        <v>1076.8</v>
      </c>
      <c r="AZ151" s="421">
        <v>580.79999999999995</v>
      </c>
      <c r="BA151" s="421">
        <v>568.79999999999995</v>
      </c>
      <c r="BB151" s="421">
        <v>577.6</v>
      </c>
      <c r="BC151" s="421">
        <v>724</v>
      </c>
      <c r="BD151" s="421">
        <v>715.2</v>
      </c>
      <c r="BE151" s="422">
        <v>745.6</v>
      </c>
      <c r="BF151" s="421">
        <v>761.6</v>
      </c>
      <c r="BG151" s="421">
        <v>761.6</v>
      </c>
      <c r="BH151" s="421">
        <v>752</v>
      </c>
      <c r="BI151" s="423">
        <v>796</v>
      </c>
      <c r="BJ151" s="421">
        <v>493.6</v>
      </c>
      <c r="BK151" s="421">
        <v>493.6</v>
      </c>
      <c r="BL151" s="421">
        <v>493.6</v>
      </c>
      <c r="BM151" s="421">
        <v>590.4</v>
      </c>
      <c r="BN151" s="421">
        <v>588</v>
      </c>
      <c r="BO151" s="422">
        <v>734.4</v>
      </c>
      <c r="BP151" s="421">
        <v>728</v>
      </c>
      <c r="BQ151" s="421">
        <v>729.6</v>
      </c>
      <c r="BR151" s="421">
        <v>1101.5999999999999</v>
      </c>
      <c r="BS151" s="423">
        <v>1094.4000000000001</v>
      </c>
      <c r="BT151" s="424">
        <v>785.6</v>
      </c>
      <c r="BU151" s="424">
        <v>756.8</v>
      </c>
      <c r="BV151" s="424">
        <v>748</v>
      </c>
      <c r="BW151" s="424">
        <v>943.2</v>
      </c>
      <c r="BX151" s="427">
        <v>1009.6</v>
      </c>
      <c r="BY151" s="353"/>
    </row>
    <row r="152" spans="1:77" x14ac:dyDescent="0.25">
      <c r="A152" s="272" t="s">
        <v>296</v>
      </c>
      <c r="B152" s="311">
        <v>18.399999999999999</v>
      </c>
      <c r="C152" s="312">
        <v>19.2</v>
      </c>
      <c r="D152" s="312">
        <v>20.8</v>
      </c>
      <c r="E152" s="312">
        <v>21.6</v>
      </c>
      <c r="F152" s="421">
        <v>22.4</v>
      </c>
      <c r="G152" s="426" t="s">
        <v>419</v>
      </c>
      <c r="H152" s="424" t="s">
        <v>419</v>
      </c>
      <c r="I152" s="424" t="s">
        <v>419</v>
      </c>
      <c r="J152" s="424" t="s">
        <v>419</v>
      </c>
      <c r="K152" s="427" t="s">
        <v>419</v>
      </c>
      <c r="L152" s="421">
        <v>121.6</v>
      </c>
      <c r="M152" s="421">
        <v>127.2</v>
      </c>
      <c r="N152" s="421">
        <v>127.2</v>
      </c>
      <c r="O152" s="421">
        <v>127.2</v>
      </c>
      <c r="P152" s="421">
        <v>132.80000000000001</v>
      </c>
      <c r="Q152" s="422">
        <v>24.8</v>
      </c>
      <c r="R152" s="421">
        <v>24.8</v>
      </c>
      <c r="S152" s="421">
        <v>24</v>
      </c>
      <c r="T152" s="421">
        <v>42.4</v>
      </c>
      <c r="U152" s="423">
        <v>24.8</v>
      </c>
      <c r="V152" s="421">
        <v>16</v>
      </c>
      <c r="W152" s="421">
        <v>42.4</v>
      </c>
      <c r="X152" s="421">
        <v>23.2</v>
      </c>
      <c r="Y152" s="421">
        <v>48.8</v>
      </c>
      <c r="Z152" s="421">
        <v>48.8</v>
      </c>
      <c r="AA152" s="426" t="s">
        <v>419</v>
      </c>
      <c r="AB152" s="424" t="s">
        <v>419</v>
      </c>
      <c r="AC152" s="424" t="s">
        <v>419</v>
      </c>
      <c r="AD152" s="424" t="s">
        <v>419</v>
      </c>
      <c r="AE152" s="427" t="s">
        <v>419</v>
      </c>
      <c r="AF152" s="424" t="s">
        <v>419</v>
      </c>
      <c r="AG152" s="424" t="s">
        <v>419</v>
      </c>
      <c r="AH152" s="424" t="s">
        <v>419</v>
      </c>
      <c r="AI152" s="424" t="s">
        <v>419</v>
      </c>
      <c r="AJ152" s="424" t="s">
        <v>419</v>
      </c>
      <c r="AK152" s="315" t="s">
        <v>419</v>
      </c>
      <c r="AL152" s="314" t="s">
        <v>419</v>
      </c>
      <c r="AM152" s="314" t="s">
        <v>419</v>
      </c>
      <c r="AN152" s="314" t="s">
        <v>419</v>
      </c>
      <c r="AO152" s="425" t="s">
        <v>419</v>
      </c>
      <c r="AP152" s="424" t="s">
        <v>419</v>
      </c>
      <c r="AQ152" s="424" t="s">
        <v>419</v>
      </c>
      <c r="AR152" s="424" t="s">
        <v>419</v>
      </c>
      <c r="AS152" s="424" t="s">
        <v>419</v>
      </c>
      <c r="AT152" s="424" t="s">
        <v>419</v>
      </c>
      <c r="AU152" s="315" t="s">
        <v>419</v>
      </c>
      <c r="AV152" s="314" t="s">
        <v>419</v>
      </c>
      <c r="AW152" s="314" t="s">
        <v>419</v>
      </c>
      <c r="AX152" s="314" t="s">
        <v>419</v>
      </c>
      <c r="AY152" s="425" t="s">
        <v>419</v>
      </c>
      <c r="AZ152" s="314" t="s">
        <v>419</v>
      </c>
      <c r="BA152" s="314" t="s">
        <v>419</v>
      </c>
      <c r="BB152" s="314" t="s">
        <v>419</v>
      </c>
      <c r="BC152" s="314" t="s">
        <v>419</v>
      </c>
      <c r="BD152" s="314" t="s">
        <v>419</v>
      </c>
      <c r="BE152" s="315" t="s">
        <v>419</v>
      </c>
      <c r="BF152" s="314" t="s">
        <v>419</v>
      </c>
      <c r="BG152" s="314" t="s">
        <v>419</v>
      </c>
      <c r="BH152" s="314" t="s">
        <v>419</v>
      </c>
      <c r="BI152" s="425" t="s">
        <v>419</v>
      </c>
      <c r="BJ152" s="314" t="s">
        <v>419</v>
      </c>
      <c r="BK152" s="314" t="s">
        <v>419</v>
      </c>
      <c r="BL152" s="314" t="s">
        <v>419</v>
      </c>
      <c r="BM152" s="314" t="s">
        <v>419</v>
      </c>
      <c r="BN152" s="314" t="s">
        <v>419</v>
      </c>
      <c r="BO152" s="315" t="s">
        <v>419</v>
      </c>
      <c r="BP152" s="314" t="s">
        <v>419</v>
      </c>
      <c r="BQ152" s="314" t="s">
        <v>419</v>
      </c>
      <c r="BR152" s="314" t="s">
        <v>419</v>
      </c>
      <c r="BS152" s="425" t="s">
        <v>419</v>
      </c>
      <c r="BT152" s="424" t="s">
        <v>419</v>
      </c>
      <c r="BU152" s="424" t="s">
        <v>419</v>
      </c>
      <c r="BV152" s="424" t="s">
        <v>419</v>
      </c>
      <c r="BW152" s="424" t="s">
        <v>419</v>
      </c>
      <c r="BX152" s="427" t="s">
        <v>419</v>
      </c>
      <c r="BY152" s="353"/>
    </row>
    <row r="153" spans="1:77" x14ac:dyDescent="0.25">
      <c r="A153" s="272" t="s">
        <v>297</v>
      </c>
      <c r="B153" s="311">
        <v>20.8</v>
      </c>
      <c r="C153" s="312">
        <v>20.8</v>
      </c>
      <c r="D153" s="312">
        <v>24</v>
      </c>
      <c r="E153" s="312">
        <v>24</v>
      </c>
      <c r="F153" s="421">
        <v>24</v>
      </c>
      <c r="G153" s="426" t="s">
        <v>419</v>
      </c>
      <c r="H153" s="424" t="s">
        <v>419</v>
      </c>
      <c r="I153" s="424" t="s">
        <v>419</v>
      </c>
      <c r="J153" s="424" t="s">
        <v>419</v>
      </c>
      <c r="K153" s="427" t="s">
        <v>419</v>
      </c>
      <c r="L153" s="421">
        <v>74.400000000000006</v>
      </c>
      <c r="M153" s="421">
        <v>74.400000000000006</v>
      </c>
      <c r="N153" s="421">
        <v>74.400000000000006</v>
      </c>
      <c r="O153" s="421">
        <v>74.400000000000006</v>
      </c>
      <c r="P153" s="421">
        <v>74.400000000000006</v>
      </c>
      <c r="Q153" s="422">
        <v>21.6</v>
      </c>
      <c r="R153" s="421">
        <v>20.8</v>
      </c>
      <c r="S153" s="421">
        <v>21.6</v>
      </c>
      <c r="T153" s="421">
        <v>20.8</v>
      </c>
      <c r="U153" s="423">
        <v>25.6</v>
      </c>
      <c r="V153" s="421">
        <v>26.4</v>
      </c>
      <c r="W153" s="421">
        <v>26.4</v>
      </c>
      <c r="X153" s="421">
        <v>36</v>
      </c>
      <c r="Y153" s="421">
        <v>32.799999999999997</v>
      </c>
      <c r="Z153" s="421">
        <v>34.4</v>
      </c>
      <c r="AA153" s="422">
        <v>11.2</v>
      </c>
      <c r="AB153" s="421">
        <v>11.2</v>
      </c>
      <c r="AC153" s="421">
        <v>12.8</v>
      </c>
      <c r="AD153" s="421">
        <v>12.8</v>
      </c>
      <c r="AE153" s="423">
        <v>12.8</v>
      </c>
      <c r="AF153" s="424" t="s">
        <v>419</v>
      </c>
      <c r="AG153" s="424" t="s">
        <v>419</v>
      </c>
      <c r="AH153" s="424" t="s">
        <v>419</v>
      </c>
      <c r="AI153" s="424" t="s">
        <v>419</v>
      </c>
      <c r="AJ153" s="424" t="s">
        <v>419</v>
      </c>
      <c r="AK153" s="422">
        <v>856</v>
      </c>
      <c r="AL153" s="421">
        <v>857.6</v>
      </c>
      <c r="AM153" s="421">
        <v>857.6</v>
      </c>
      <c r="AN153" s="421">
        <v>941.6</v>
      </c>
      <c r="AO153" s="423">
        <v>941.6</v>
      </c>
      <c r="AP153" s="424" t="s">
        <v>419</v>
      </c>
      <c r="AQ153" s="424" t="s">
        <v>419</v>
      </c>
      <c r="AR153" s="424" t="s">
        <v>419</v>
      </c>
      <c r="AS153" s="424" t="s">
        <v>419</v>
      </c>
      <c r="AT153" s="424" t="s">
        <v>419</v>
      </c>
      <c r="AU153" s="422">
        <v>1314.4</v>
      </c>
      <c r="AV153" s="421">
        <v>1318.4</v>
      </c>
      <c r="AW153" s="421">
        <v>1309.5999999999999</v>
      </c>
      <c r="AX153" s="421">
        <v>1368</v>
      </c>
      <c r="AY153" s="423">
        <v>1372.8</v>
      </c>
      <c r="AZ153" s="421">
        <v>948.8</v>
      </c>
      <c r="BA153" s="421">
        <v>956</v>
      </c>
      <c r="BB153" s="421">
        <v>959.2</v>
      </c>
      <c r="BC153" s="421">
        <v>968</v>
      </c>
      <c r="BD153" s="421">
        <v>968.8</v>
      </c>
      <c r="BE153" s="422">
        <v>478.4</v>
      </c>
      <c r="BF153" s="421">
        <v>478.4</v>
      </c>
      <c r="BG153" s="421">
        <v>478.4</v>
      </c>
      <c r="BH153" s="421">
        <v>478.4</v>
      </c>
      <c r="BI153" s="423">
        <v>634.4</v>
      </c>
      <c r="BJ153" s="421">
        <v>433.6</v>
      </c>
      <c r="BK153" s="421">
        <v>433.6</v>
      </c>
      <c r="BL153" s="421">
        <v>433.6</v>
      </c>
      <c r="BM153" s="421">
        <v>522.4</v>
      </c>
      <c r="BN153" s="421">
        <v>527.20000000000005</v>
      </c>
      <c r="BO153" s="422">
        <v>1094.4000000000001</v>
      </c>
      <c r="BP153" s="421">
        <v>1094.4000000000001</v>
      </c>
      <c r="BQ153" s="421">
        <v>1094.4000000000001</v>
      </c>
      <c r="BR153" s="421">
        <v>1240</v>
      </c>
      <c r="BS153" s="423">
        <v>1240</v>
      </c>
      <c r="BT153" s="424">
        <v>1226.4000000000001</v>
      </c>
      <c r="BU153" s="424">
        <v>1226.4000000000001</v>
      </c>
      <c r="BV153" s="424">
        <v>1226.4000000000001</v>
      </c>
      <c r="BW153" s="424">
        <v>1191.2</v>
      </c>
      <c r="BX153" s="427">
        <v>1209.5999999999999</v>
      </c>
      <c r="BY153" s="353"/>
    </row>
    <row r="154" spans="1:77" x14ac:dyDescent="0.25">
      <c r="A154" s="272" t="s">
        <v>298</v>
      </c>
      <c r="B154" s="311">
        <v>24</v>
      </c>
      <c r="C154" s="312">
        <v>23.2</v>
      </c>
      <c r="D154" s="312">
        <v>25.6</v>
      </c>
      <c r="E154" s="312">
        <v>25.6</v>
      </c>
      <c r="F154" s="421">
        <v>25.6</v>
      </c>
      <c r="G154" s="426" t="s">
        <v>419</v>
      </c>
      <c r="H154" s="424" t="s">
        <v>419</v>
      </c>
      <c r="I154" s="424" t="s">
        <v>419</v>
      </c>
      <c r="J154" s="424" t="s">
        <v>419</v>
      </c>
      <c r="K154" s="427" t="s">
        <v>419</v>
      </c>
      <c r="L154" s="421">
        <v>118.4</v>
      </c>
      <c r="M154" s="421">
        <v>127.2</v>
      </c>
      <c r="N154" s="421">
        <v>127.2</v>
      </c>
      <c r="O154" s="421">
        <v>127.2</v>
      </c>
      <c r="P154" s="421">
        <v>135.19999999999999</v>
      </c>
      <c r="Q154" s="422">
        <v>24</v>
      </c>
      <c r="R154" s="421">
        <v>23.2</v>
      </c>
      <c r="S154" s="421">
        <v>24</v>
      </c>
      <c r="T154" s="421">
        <v>22.4</v>
      </c>
      <c r="U154" s="423">
        <v>19.2</v>
      </c>
      <c r="V154" s="421">
        <v>25.6</v>
      </c>
      <c r="W154" s="421">
        <v>25.6</v>
      </c>
      <c r="X154" s="421">
        <v>28.8</v>
      </c>
      <c r="Y154" s="421">
        <v>30.4</v>
      </c>
      <c r="Z154" s="421">
        <v>27.2</v>
      </c>
      <c r="AA154" s="426">
        <v>16.8</v>
      </c>
      <c r="AB154" s="424">
        <v>12.8</v>
      </c>
      <c r="AC154" s="424">
        <v>12.8</v>
      </c>
      <c r="AD154" s="424">
        <v>12.8</v>
      </c>
      <c r="AE154" s="427">
        <v>12.8</v>
      </c>
      <c r="AF154" s="424" t="s">
        <v>419</v>
      </c>
      <c r="AG154" s="424" t="s">
        <v>419</v>
      </c>
      <c r="AH154" s="424" t="s">
        <v>419</v>
      </c>
      <c r="AI154" s="424" t="s">
        <v>419</v>
      </c>
      <c r="AJ154" s="424" t="s">
        <v>419</v>
      </c>
      <c r="AK154" s="422">
        <v>837.6</v>
      </c>
      <c r="AL154" s="421">
        <v>837.6</v>
      </c>
      <c r="AM154" s="421">
        <v>837.6</v>
      </c>
      <c r="AN154" s="421">
        <v>837.6</v>
      </c>
      <c r="AO154" s="423">
        <v>837.6</v>
      </c>
      <c r="AP154" s="424">
        <v>880</v>
      </c>
      <c r="AQ154" s="424">
        <v>880</v>
      </c>
      <c r="AR154" s="424">
        <v>880</v>
      </c>
      <c r="AS154" s="424">
        <v>880</v>
      </c>
      <c r="AT154" s="424">
        <v>880</v>
      </c>
      <c r="AU154" s="422">
        <v>1383.2</v>
      </c>
      <c r="AV154" s="421">
        <v>1384</v>
      </c>
      <c r="AW154" s="421">
        <v>1384</v>
      </c>
      <c r="AX154" s="421">
        <v>1407.2</v>
      </c>
      <c r="AY154" s="423">
        <v>1403.2</v>
      </c>
      <c r="AZ154" s="421">
        <v>1139.2</v>
      </c>
      <c r="BA154" s="421">
        <v>1155.2</v>
      </c>
      <c r="BB154" s="421">
        <v>1125.5999999999999</v>
      </c>
      <c r="BC154" s="421">
        <v>1056</v>
      </c>
      <c r="BD154" s="421">
        <v>1061.5999999999999</v>
      </c>
      <c r="BE154" s="422">
        <v>551.20000000000005</v>
      </c>
      <c r="BF154" s="421">
        <v>577.6</v>
      </c>
      <c r="BG154" s="421">
        <v>577.6</v>
      </c>
      <c r="BH154" s="421">
        <v>577.6</v>
      </c>
      <c r="BI154" s="423">
        <v>692.8</v>
      </c>
      <c r="BJ154" s="421">
        <v>559.20000000000005</v>
      </c>
      <c r="BK154" s="421">
        <v>559.20000000000005</v>
      </c>
      <c r="BL154" s="421">
        <v>559.20000000000005</v>
      </c>
      <c r="BM154" s="421">
        <v>559.20000000000005</v>
      </c>
      <c r="BN154" s="421">
        <v>559.20000000000005</v>
      </c>
      <c r="BO154" s="422">
        <v>1197.5999999999999</v>
      </c>
      <c r="BP154" s="421">
        <v>1058.4000000000001</v>
      </c>
      <c r="BQ154" s="421">
        <v>1162.4000000000001</v>
      </c>
      <c r="BR154" s="421">
        <v>1296</v>
      </c>
      <c r="BS154" s="423">
        <v>1266.4000000000001</v>
      </c>
      <c r="BT154" s="421">
        <v>1332</v>
      </c>
      <c r="BU154" s="421">
        <v>1332</v>
      </c>
      <c r="BV154" s="421">
        <v>1314.4</v>
      </c>
      <c r="BW154" s="421">
        <v>1075.2</v>
      </c>
      <c r="BX154" s="423">
        <v>1037.5999999999999</v>
      </c>
      <c r="BY154" s="353"/>
    </row>
    <row r="155" spans="1:77" x14ac:dyDescent="0.25">
      <c r="A155" s="272" t="s">
        <v>299</v>
      </c>
      <c r="B155" s="311">
        <v>20</v>
      </c>
      <c r="C155" s="312">
        <v>19.2</v>
      </c>
      <c r="D155" s="312">
        <v>20</v>
      </c>
      <c r="E155" s="312">
        <v>20</v>
      </c>
      <c r="F155" s="421">
        <v>20</v>
      </c>
      <c r="G155" s="426" t="s">
        <v>419</v>
      </c>
      <c r="H155" s="424" t="s">
        <v>419</v>
      </c>
      <c r="I155" s="424" t="s">
        <v>419</v>
      </c>
      <c r="J155" s="424" t="s">
        <v>419</v>
      </c>
      <c r="K155" s="427" t="s">
        <v>419</v>
      </c>
      <c r="L155" s="421">
        <v>70.400000000000006</v>
      </c>
      <c r="M155" s="421">
        <v>70.400000000000006</v>
      </c>
      <c r="N155" s="421">
        <v>70.400000000000006</v>
      </c>
      <c r="O155" s="421">
        <v>70.400000000000006</v>
      </c>
      <c r="P155" s="421">
        <v>70.400000000000006</v>
      </c>
      <c r="Q155" s="422">
        <v>16.8</v>
      </c>
      <c r="R155" s="421">
        <v>17.600000000000001</v>
      </c>
      <c r="S155" s="421">
        <v>16.8</v>
      </c>
      <c r="T155" s="421">
        <v>16.8</v>
      </c>
      <c r="U155" s="423">
        <v>16.8</v>
      </c>
      <c r="V155" s="421">
        <v>24</v>
      </c>
      <c r="W155" s="421">
        <v>24</v>
      </c>
      <c r="X155" s="421">
        <v>24.8</v>
      </c>
      <c r="Y155" s="421">
        <v>24.8</v>
      </c>
      <c r="Z155" s="421">
        <v>24.8</v>
      </c>
      <c r="AA155" s="426" t="s">
        <v>419</v>
      </c>
      <c r="AB155" s="424" t="s">
        <v>419</v>
      </c>
      <c r="AC155" s="424" t="s">
        <v>419</v>
      </c>
      <c r="AD155" s="424" t="s">
        <v>419</v>
      </c>
      <c r="AE155" s="427" t="s">
        <v>419</v>
      </c>
      <c r="AF155" s="424" t="s">
        <v>419</v>
      </c>
      <c r="AG155" s="424" t="s">
        <v>419</v>
      </c>
      <c r="AH155" s="424" t="s">
        <v>419</v>
      </c>
      <c r="AI155" s="424" t="s">
        <v>419</v>
      </c>
      <c r="AJ155" s="424" t="s">
        <v>419</v>
      </c>
      <c r="AK155" s="422">
        <v>927.2</v>
      </c>
      <c r="AL155" s="421">
        <v>927.2</v>
      </c>
      <c r="AM155" s="421">
        <v>927.2</v>
      </c>
      <c r="AN155" s="421">
        <v>927.2</v>
      </c>
      <c r="AO155" s="423">
        <v>927.2</v>
      </c>
      <c r="AP155" s="421">
        <v>1089.5999999999999</v>
      </c>
      <c r="AQ155" s="421">
        <v>1089.5999999999999</v>
      </c>
      <c r="AR155" s="421">
        <v>1089.5999999999999</v>
      </c>
      <c r="AS155" s="421">
        <v>1089.5999999999999</v>
      </c>
      <c r="AT155" s="421">
        <v>1089.5999999999999</v>
      </c>
      <c r="AU155" s="422">
        <v>804.8</v>
      </c>
      <c r="AV155" s="421">
        <v>804.8</v>
      </c>
      <c r="AW155" s="421">
        <v>804.8</v>
      </c>
      <c r="AX155" s="421">
        <v>956</v>
      </c>
      <c r="AY155" s="423">
        <v>956</v>
      </c>
      <c r="AZ155" s="421">
        <v>675.2</v>
      </c>
      <c r="BA155" s="421">
        <v>675.2</v>
      </c>
      <c r="BB155" s="421">
        <v>675.2</v>
      </c>
      <c r="BC155" s="421">
        <v>644</v>
      </c>
      <c r="BD155" s="421">
        <v>644</v>
      </c>
      <c r="BE155" s="422">
        <v>601.6</v>
      </c>
      <c r="BF155" s="421">
        <v>544.79999999999995</v>
      </c>
      <c r="BG155" s="421">
        <v>544.79999999999995</v>
      </c>
      <c r="BH155" s="421">
        <v>544.79999999999995</v>
      </c>
      <c r="BI155" s="423">
        <v>528</v>
      </c>
      <c r="BJ155" s="314" t="s">
        <v>419</v>
      </c>
      <c r="BK155" s="314" t="s">
        <v>419</v>
      </c>
      <c r="BL155" s="314" t="s">
        <v>419</v>
      </c>
      <c r="BM155" s="314" t="s">
        <v>419</v>
      </c>
      <c r="BN155" s="314" t="s">
        <v>419</v>
      </c>
      <c r="BO155" s="315">
        <v>606.4</v>
      </c>
      <c r="BP155" s="314">
        <v>606.4</v>
      </c>
      <c r="BQ155" s="314">
        <v>606.4</v>
      </c>
      <c r="BR155" s="314">
        <v>606.4</v>
      </c>
      <c r="BS155" s="425">
        <v>793.6</v>
      </c>
      <c r="BT155" s="424">
        <v>708</v>
      </c>
      <c r="BU155" s="424">
        <v>708</v>
      </c>
      <c r="BV155" s="424">
        <v>708</v>
      </c>
      <c r="BW155" s="424">
        <v>708</v>
      </c>
      <c r="BX155" s="427">
        <v>708</v>
      </c>
      <c r="BY155" s="353"/>
    </row>
    <row r="156" spans="1:77" x14ac:dyDescent="0.25">
      <c r="A156" s="272" t="s">
        <v>300</v>
      </c>
      <c r="B156" s="311">
        <v>29.6</v>
      </c>
      <c r="C156" s="312">
        <v>28</v>
      </c>
      <c r="D156" s="312">
        <v>30.4</v>
      </c>
      <c r="E156" s="312">
        <v>29.6</v>
      </c>
      <c r="F156" s="421">
        <v>31.2</v>
      </c>
      <c r="G156" s="426" t="s">
        <v>419</v>
      </c>
      <c r="H156" s="424" t="s">
        <v>419</v>
      </c>
      <c r="I156" s="424" t="s">
        <v>419</v>
      </c>
      <c r="J156" s="424" t="s">
        <v>419</v>
      </c>
      <c r="K156" s="427" t="s">
        <v>419</v>
      </c>
      <c r="L156" s="314">
        <v>70.400000000000006</v>
      </c>
      <c r="M156" s="314">
        <v>70.400000000000006</v>
      </c>
      <c r="N156" s="314">
        <v>70.400000000000006</v>
      </c>
      <c r="O156" s="314">
        <v>70.400000000000006</v>
      </c>
      <c r="P156" s="314">
        <v>70.400000000000006</v>
      </c>
      <c r="Q156" s="422">
        <v>27.2</v>
      </c>
      <c r="R156" s="421">
        <v>28.8</v>
      </c>
      <c r="S156" s="421">
        <v>28.8</v>
      </c>
      <c r="T156" s="421">
        <v>28.8</v>
      </c>
      <c r="U156" s="423">
        <v>34.4</v>
      </c>
      <c r="V156" s="421">
        <v>40</v>
      </c>
      <c r="W156" s="421">
        <v>40</v>
      </c>
      <c r="X156" s="421">
        <v>42.4</v>
      </c>
      <c r="Y156" s="421">
        <v>43.2</v>
      </c>
      <c r="Z156" s="421">
        <v>43.2</v>
      </c>
      <c r="AA156" s="426" t="s">
        <v>419</v>
      </c>
      <c r="AB156" s="424" t="s">
        <v>419</v>
      </c>
      <c r="AC156" s="424" t="s">
        <v>419</v>
      </c>
      <c r="AD156" s="424" t="s">
        <v>419</v>
      </c>
      <c r="AE156" s="427" t="s">
        <v>419</v>
      </c>
      <c r="AF156" s="424" t="s">
        <v>419</v>
      </c>
      <c r="AG156" s="424" t="s">
        <v>419</v>
      </c>
      <c r="AH156" s="424" t="s">
        <v>419</v>
      </c>
      <c r="AI156" s="424" t="s">
        <v>419</v>
      </c>
      <c r="AJ156" s="424" t="s">
        <v>419</v>
      </c>
      <c r="AK156" s="422">
        <v>547.20000000000005</v>
      </c>
      <c r="AL156" s="421">
        <v>568</v>
      </c>
      <c r="AM156" s="421">
        <v>497.6</v>
      </c>
      <c r="AN156" s="421">
        <v>568</v>
      </c>
      <c r="AO156" s="423">
        <v>568</v>
      </c>
      <c r="AP156" s="421">
        <v>984.8</v>
      </c>
      <c r="AQ156" s="421">
        <v>984.8</v>
      </c>
      <c r="AR156" s="421">
        <v>984.8</v>
      </c>
      <c r="AS156" s="421">
        <v>984.8</v>
      </c>
      <c r="AT156" s="421">
        <v>984.8</v>
      </c>
      <c r="AU156" s="422">
        <v>808.8</v>
      </c>
      <c r="AV156" s="421">
        <v>797.6</v>
      </c>
      <c r="AW156" s="421">
        <v>802.4</v>
      </c>
      <c r="AX156" s="421">
        <v>905.6</v>
      </c>
      <c r="AY156" s="423">
        <v>824.8</v>
      </c>
      <c r="AZ156" s="421">
        <v>708.8</v>
      </c>
      <c r="BA156" s="421">
        <v>677.6</v>
      </c>
      <c r="BB156" s="421">
        <v>721.6</v>
      </c>
      <c r="BC156" s="421">
        <v>654.4</v>
      </c>
      <c r="BD156" s="421">
        <v>605.6</v>
      </c>
      <c r="BE156" s="422">
        <v>616</v>
      </c>
      <c r="BF156" s="421">
        <v>616</v>
      </c>
      <c r="BG156" s="421">
        <v>616</v>
      </c>
      <c r="BH156" s="421">
        <v>616</v>
      </c>
      <c r="BI156" s="423">
        <v>732.8</v>
      </c>
      <c r="BJ156" s="421">
        <v>444</v>
      </c>
      <c r="BK156" s="421">
        <v>444</v>
      </c>
      <c r="BL156" s="421">
        <v>444</v>
      </c>
      <c r="BM156" s="421">
        <v>444</v>
      </c>
      <c r="BN156" s="421">
        <v>444</v>
      </c>
      <c r="BO156" s="422">
        <v>739.2</v>
      </c>
      <c r="BP156" s="421">
        <v>739.2</v>
      </c>
      <c r="BQ156" s="421">
        <v>739.2</v>
      </c>
      <c r="BR156" s="421">
        <v>887.2</v>
      </c>
      <c r="BS156" s="423">
        <v>887.2</v>
      </c>
      <c r="BT156" s="424">
        <v>775.2</v>
      </c>
      <c r="BU156" s="424">
        <v>685.6</v>
      </c>
      <c r="BV156" s="424">
        <v>828</v>
      </c>
      <c r="BW156" s="424">
        <v>784</v>
      </c>
      <c r="BX156" s="427">
        <v>762.4</v>
      </c>
      <c r="BY156" s="353"/>
    </row>
    <row r="157" spans="1:77" x14ac:dyDescent="0.25">
      <c r="A157" s="272" t="s">
        <v>301</v>
      </c>
      <c r="B157" s="311">
        <v>48</v>
      </c>
      <c r="C157" s="312">
        <v>48.8</v>
      </c>
      <c r="D157" s="312">
        <v>49.6</v>
      </c>
      <c r="E157" s="312">
        <v>48.8</v>
      </c>
      <c r="F157" s="421">
        <v>48.8</v>
      </c>
      <c r="G157" s="426" t="s">
        <v>419</v>
      </c>
      <c r="H157" s="424" t="s">
        <v>419</v>
      </c>
      <c r="I157" s="424" t="s">
        <v>419</v>
      </c>
      <c r="J157" s="424" t="s">
        <v>419</v>
      </c>
      <c r="K157" s="427" t="s">
        <v>419</v>
      </c>
      <c r="L157" s="314" t="s">
        <v>419</v>
      </c>
      <c r="M157" s="314" t="s">
        <v>419</v>
      </c>
      <c r="N157" s="314" t="s">
        <v>419</v>
      </c>
      <c r="O157" s="314" t="s">
        <v>419</v>
      </c>
      <c r="P157" s="314" t="s">
        <v>419</v>
      </c>
      <c r="Q157" s="422">
        <v>64</v>
      </c>
      <c r="R157" s="421">
        <v>52.8</v>
      </c>
      <c r="S157" s="421">
        <v>58.4</v>
      </c>
      <c r="T157" s="421">
        <v>59.2</v>
      </c>
      <c r="U157" s="423">
        <v>56.8</v>
      </c>
      <c r="V157" s="421">
        <v>48</v>
      </c>
      <c r="W157" s="421">
        <v>48</v>
      </c>
      <c r="X157" s="421">
        <v>48</v>
      </c>
      <c r="Y157" s="421">
        <v>48</v>
      </c>
      <c r="Z157" s="421">
        <v>48</v>
      </c>
      <c r="AA157" s="426" t="s">
        <v>419</v>
      </c>
      <c r="AB157" s="424" t="s">
        <v>419</v>
      </c>
      <c r="AC157" s="424" t="s">
        <v>419</v>
      </c>
      <c r="AD157" s="424" t="s">
        <v>419</v>
      </c>
      <c r="AE157" s="427" t="s">
        <v>419</v>
      </c>
      <c r="AF157" s="424" t="s">
        <v>419</v>
      </c>
      <c r="AG157" s="424" t="s">
        <v>419</v>
      </c>
      <c r="AH157" s="424" t="s">
        <v>419</v>
      </c>
      <c r="AI157" s="424" t="s">
        <v>419</v>
      </c>
      <c r="AJ157" s="424" t="s">
        <v>419</v>
      </c>
      <c r="AK157" s="422">
        <v>670.4</v>
      </c>
      <c r="AL157" s="421">
        <v>670.4</v>
      </c>
      <c r="AM157" s="421">
        <v>670.4</v>
      </c>
      <c r="AN157" s="421">
        <v>670.4</v>
      </c>
      <c r="AO157" s="423">
        <v>670.4</v>
      </c>
      <c r="AP157" s="424" t="s">
        <v>419</v>
      </c>
      <c r="AQ157" s="424" t="s">
        <v>419</v>
      </c>
      <c r="AR157" s="424" t="s">
        <v>419</v>
      </c>
      <c r="AS157" s="424" t="s">
        <v>419</v>
      </c>
      <c r="AT157" s="424" t="s">
        <v>419</v>
      </c>
      <c r="AU157" s="315">
        <v>1722.4</v>
      </c>
      <c r="AV157" s="314">
        <v>1694.4</v>
      </c>
      <c r="AW157" s="314">
        <v>1694.4</v>
      </c>
      <c r="AX157" s="314">
        <v>1711.2</v>
      </c>
      <c r="AY157" s="425">
        <v>1723.2</v>
      </c>
      <c r="AZ157" s="421">
        <v>1372.8</v>
      </c>
      <c r="BA157" s="421">
        <v>1372.8</v>
      </c>
      <c r="BB157" s="421">
        <v>1372.8</v>
      </c>
      <c r="BC157" s="421">
        <v>1186.4000000000001</v>
      </c>
      <c r="BD157" s="421">
        <v>1186.4000000000001</v>
      </c>
      <c r="BE157" s="315" t="s">
        <v>419</v>
      </c>
      <c r="BF157" s="314" t="s">
        <v>419</v>
      </c>
      <c r="BG157" s="314" t="s">
        <v>419</v>
      </c>
      <c r="BH157" s="314" t="s">
        <v>419</v>
      </c>
      <c r="BI157" s="425" t="s">
        <v>419</v>
      </c>
      <c r="BJ157" s="314" t="s">
        <v>419</v>
      </c>
      <c r="BK157" s="314" t="s">
        <v>419</v>
      </c>
      <c r="BL157" s="314" t="s">
        <v>419</v>
      </c>
      <c r="BM157" s="314" t="s">
        <v>419</v>
      </c>
      <c r="BN157" s="314" t="s">
        <v>419</v>
      </c>
      <c r="BO157" s="315" t="s">
        <v>419</v>
      </c>
      <c r="BP157" s="314" t="s">
        <v>419</v>
      </c>
      <c r="BQ157" s="314" t="s">
        <v>419</v>
      </c>
      <c r="BR157" s="314" t="s">
        <v>419</v>
      </c>
      <c r="BS157" s="425" t="s">
        <v>419</v>
      </c>
      <c r="BT157" s="424" t="s">
        <v>419</v>
      </c>
      <c r="BU157" s="424" t="s">
        <v>419</v>
      </c>
      <c r="BV157" s="424" t="s">
        <v>419</v>
      </c>
      <c r="BW157" s="424" t="s">
        <v>419</v>
      </c>
      <c r="BX157" s="427" t="s">
        <v>419</v>
      </c>
      <c r="BY157" s="353"/>
    </row>
    <row r="158" spans="1:77" x14ac:dyDescent="0.25">
      <c r="A158" s="272" t="s">
        <v>302</v>
      </c>
      <c r="B158" s="311">
        <v>35.200000000000003</v>
      </c>
      <c r="C158" s="312">
        <v>33.6</v>
      </c>
      <c r="D158" s="312">
        <v>39.200000000000003</v>
      </c>
      <c r="E158" s="312">
        <v>37.6</v>
      </c>
      <c r="F158" s="421">
        <v>40</v>
      </c>
      <c r="G158" s="426" t="s">
        <v>419</v>
      </c>
      <c r="H158" s="424" t="s">
        <v>419</v>
      </c>
      <c r="I158" s="424" t="s">
        <v>419</v>
      </c>
      <c r="J158" s="424" t="s">
        <v>419</v>
      </c>
      <c r="K158" s="427" t="s">
        <v>419</v>
      </c>
      <c r="L158" s="421">
        <v>74.400000000000006</v>
      </c>
      <c r="M158" s="421">
        <v>74.400000000000006</v>
      </c>
      <c r="N158" s="421">
        <v>74.400000000000006</v>
      </c>
      <c r="O158" s="421">
        <v>74.400000000000006</v>
      </c>
      <c r="P158" s="421">
        <v>74.400000000000006</v>
      </c>
      <c r="Q158" s="422">
        <v>40.799999999999997</v>
      </c>
      <c r="R158" s="421">
        <v>44</v>
      </c>
      <c r="S158" s="421">
        <v>43.2</v>
      </c>
      <c r="T158" s="421">
        <v>44.8</v>
      </c>
      <c r="U158" s="423">
        <v>46.4</v>
      </c>
      <c r="V158" s="421">
        <v>45.6</v>
      </c>
      <c r="W158" s="421">
        <v>45.6</v>
      </c>
      <c r="X158" s="421">
        <v>26.4</v>
      </c>
      <c r="Y158" s="421">
        <v>26.4</v>
      </c>
      <c r="Z158" s="421">
        <v>26.4</v>
      </c>
      <c r="AA158" s="426" t="s">
        <v>419</v>
      </c>
      <c r="AB158" s="424" t="s">
        <v>419</v>
      </c>
      <c r="AC158" s="424" t="s">
        <v>419</v>
      </c>
      <c r="AD158" s="424" t="s">
        <v>419</v>
      </c>
      <c r="AE158" s="427" t="s">
        <v>419</v>
      </c>
      <c r="AF158" s="424" t="s">
        <v>419</v>
      </c>
      <c r="AG158" s="424" t="s">
        <v>419</v>
      </c>
      <c r="AH158" s="424" t="s">
        <v>419</v>
      </c>
      <c r="AI158" s="424" t="s">
        <v>419</v>
      </c>
      <c r="AJ158" s="424" t="s">
        <v>419</v>
      </c>
      <c r="AK158" s="315">
        <v>946</v>
      </c>
      <c r="AL158" s="314">
        <v>946</v>
      </c>
      <c r="AM158" s="314">
        <v>946</v>
      </c>
      <c r="AN158" s="314">
        <v>946</v>
      </c>
      <c r="AO158" s="425">
        <v>946</v>
      </c>
      <c r="AP158" s="424" t="s">
        <v>419</v>
      </c>
      <c r="AQ158" s="424" t="s">
        <v>419</v>
      </c>
      <c r="AR158" s="424" t="s">
        <v>419</v>
      </c>
      <c r="AS158" s="424" t="s">
        <v>419</v>
      </c>
      <c r="AT158" s="424" t="s">
        <v>419</v>
      </c>
      <c r="AU158" s="315">
        <v>1432</v>
      </c>
      <c r="AV158" s="314">
        <v>1498.4</v>
      </c>
      <c r="AW158" s="314">
        <v>1451.2</v>
      </c>
      <c r="AX158" s="314">
        <v>1537.6</v>
      </c>
      <c r="AY158" s="425">
        <v>1473.6</v>
      </c>
      <c r="AZ158" s="421">
        <v>1054.4000000000001</v>
      </c>
      <c r="BA158" s="421">
        <v>1054.4000000000001</v>
      </c>
      <c r="BB158" s="421">
        <v>1054.4000000000001</v>
      </c>
      <c r="BC158" s="421">
        <v>995.2</v>
      </c>
      <c r="BD158" s="421">
        <v>882.4</v>
      </c>
      <c r="BE158" s="315" t="s">
        <v>419</v>
      </c>
      <c r="BF158" s="314" t="s">
        <v>419</v>
      </c>
      <c r="BG158" s="314" t="s">
        <v>419</v>
      </c>
      <c r="BH158" s="314" t="s">
        <v>419</v>
      </c>
      <c r="BI158" s="425" t="s">
        <v>419</v>
      </c>
      <c r="BJ158" s="314" t="s">
        <v>419</v>
      </c>
      <c r="BK158" s="314" t="s">
        <v>419</v>
      </c>
      <c r="BL158" s="314" t="s">
        <v>419</v>
      </c>
      <c r="BM158" s="314" t="s">
        <v>419</v>
      </c>
      <c r="BN158" s="314" t="s">
        <v>419</v>
      </c>
      <c r="BO158" s="315">
        <v>1398.4</v>
      </c>
      <c r="BP158" s="314">
        <v>1398.4</v>
      </c>
      <c r="BQ158" s="314">
        <v>1398.4</v>
      </c>
      <c r="BR158" s="314">
        <v>1398.4</v>
      </c>
      <c r="BS158" s="425">
        <v>1398.4</v>
      </c>
      <c r="BT158" s="421">
        <v>917.6</v>
      </c>
      <c r="BU158" s="421">
        <v>917.6</v>
      </c>
      <c r="BV158" s="421">
        <v>917.6</v>
      </c>
      <c r="BW158" s="421">
        <v>917.6</v>
      </c>
      <c r="BX158" s="423">
        <v>917.6</v>
      </c>
      <c r="BY158" s="353"/>
    </row>
    <row r="159" spans="1:77" x14ac:dyDescent="0.25">
      <c r="A159" s="272" t="s">
        <v>303</v>
      </c>
      <c r="B159" s="311">
        <v>21.6</v>
      </c>
      <c r="C159" s="312">
        <v>20.8</v>
      </c>
      <c r="D159" s="312">
        <v>22.4</v>
      </c>
      <c r="E159" s="312">
        <v>21.6</v>
      </c>
      <c r="F159" s="421">
        <v>20.8</v>
      </c>
      <c r="G159" s="426" t="s">
        <v>419</v>
      </c>
      <c r="H159" s="424" t="s">
        <v>419</v>
      </c>
      <c r="I159" s="424" t="s">
        <v>419</v>
      </c>
      <c r="J159" s="424" t="s">
        <v>419</v>
      </c>
      <c r="K159" s="427" t="s">
        <v>419</v>
      </c>
      <c r="L159" s="421">
        <v>68</v>
      </c>
      <c r="M159" s="421">
        <v>68</v>
      </c>
      <c r="N159" s="421">
        <v>68</v>
      </c>
      <c r="O159" s="421">
        <v>68</v>
      </c>
      <c r="P159" s="421">
        <v>68</v>
      </c>
      <c r="Q159" s="422">
        <v>24.8</v>
      </c>
      <c r="R159" s="421">
        <v>24.8</v>
      </c>
      <c r="S159" s="421">
        <v>21.6</v>
      </c>
      <c r="T159" s="421">
        <v>25.6</v>
      </c>
      <c r="U159" s="423">
        <v>27.2</v>
      </c>
      <c r="V159" s="421">
        <v>19.2</v>
      </c>
      <c r="W159" s="421">
        <v>28</v>
      </c>
      <c r="X159" s="421">
        <v>28</v>
      </c>
      <c r="Y159" s="421">
        <v>28</v>
      </c>
      <c r="Z159" s="421">
        <v>28</v>
      </c>
      <c r="AA159" s="426" t="s">
        <v>419</v>
      </c>
      <c r="AB159" s="424" t="s">
        <v>419</v>
      </c>
      <c r="AC159" s="424" t="s">
        <v>419</v>
      </c>
      <c r="AD159" s="424" t="s">
        <v>419</v>
      </c>
      <c r="AE159" s="427" t="s">
        <v>419</v>
      </c>
      <c r="AF159" s="424" t="s">
        <v>419</v>
      </c>
      <c r="AG159" s="424" t="s">
        <v>419</v>
      </c>
      <c r="AH159" s="424" t="s">
        <v>419</v>
      </c>
      <c r="AI159" s="424" t="s">
        <v>419</v>
      </c>
      <c r="AJ159" s="424" t="s">
        <v>419</v>
      </c>
      <c r="AK159" s="315" t="s">
        <v>419</v>
      </c>
      <c r="AL159" s="314" t="s">
        <v>419</v>
      </c>
      <c r="AM159" s="314" t="s">
        <v>419</v>
      </c>
      <c r="AN159" s="314" t="s">
        <v>419</v>
      </c>
      <c r="AO159" s="425" t="s">
        <v>419</v>
      </c>
      <c r="AP159" s="424" t="s">
        <v>419</v>
      </c>
      <c r="AQ159" s="424" t="s">
        <v>419</v>
      </c>
      <c r="AR159" s="424" t="s">
        <v>419</v>
      </c>
      <c r="AS159" s="424" t="s">
        <v>419</v>
      </c>
      <c r="AT159" s="424" t="s">
        <v>419</v>
      </c>
      <c r="AU159" s="422">
        <v>1054.4000000000001</v>
      </c>
      <c r="AV159" s="421">
        <v>1054.4000000000001</v>
      </c>
      <c r="AW159" s="421">
        <v>1054.4000000000001</v>
      </c>
      <c r="AX159" s="421">
        <v>1098.4000000000001</v>
      </c>
      <c r="AY159" s="423">
        <v>1098.4000000000001</v>
      </c>
      <c r="AZ159" s="421">
        <v>685.6</v>
      </c>
      <c r="BA159" s="421">
        <v>685.6</v>
      </c>
      <c r="BB159" s="421">
        <v>685.6</v>
      </c>
      <c r="BC159" s="421">
        <v>705.6</v>
      </c>
      <c r="BD159" s="421">
        <v>705.6</v>
      </c>
      <c r="BE159" s="315">
        <v>440</v>
      </c>
      <c r="BF159" s="314">
        <v>528</v>
      </c>
      <c r="BG159" s="314">
        <v>528</v>
      </c>
      <c r="BH159" s="314">
        <v>528</v>
      </c>
      <c r="BI159" s="425">
        <v>633.6</v>
      </c>
      <c r="BJ159" s="314" t="s">
        <v>419</v>
      </c>
      <c r="BK159" s="314" t="s">
        <v>419</v>
      </c>
      <c r="BL159" s="314" t="s">
        <v>419</v>
      </c>
      <c r="BM159" s="314" t="s">
        <v>419</v>
      </c>
      <c r="BN159" s="314" t="s">
        <v>419</v>
      </c>
      <c r="BO159" s="315">
        <v>650.4</v>
      </c>
      <c r="BP159" s="314">
        <v>650.4</v>
      </c>
      <c r="BQ159" s="314">
        <v>650.4</v>
      </c>
      <c r="BR159" s="314">
        <v>912</v>
      </c>
      <c r="BS159" s="425">
        <v>912</v>
      </c>
      <c r="BT159" s="424" t="s">
        <v>419</v>
      </c>
      <c r="BU159" s="424" t="s">
        <v>419</v>
      </c>
      <c r="BV159" s="424" t="s">
        <v>419</v>
      </c>
      <c r="BW159" s="424" t="s">
        <v>419</v>
      </c>
      <c r="BX159" s="427" t="s">
        <v>419</v>
      </c>
      <c r="BY159" s="353"/>
    </row>
    <row r="160" spans="1:77" x14ac:dyDescent="0.25">
      <c r="A160" s="272" t="s">
        <v>304</v>
      </c>
      <c r="B160" s="311">
        <v>29.6</v>
      </c>
      <c r="C160" s="312">
        <v>28.8</v>
      </c>
      <c r="D160" s="312">
        <v>33.6</v>
      </c>
      <c r="E160" s="312">
        <v>34.4</v>
      </c>
      <c r="F160" s="421">
        <v>34.4</v>
      </c>
      <c r="G160" s="426" t="s">
        <v>419</v>
      </c>
      <c r="H160" s="424" t="s">
        <v>419</v>
      </c>
      <c r="I160" s="424" t="s">
        <v>419</v>
      </c>
      <c r="J160" s="424" t="s">
        <v>419</v>
      </c>
      <c r="K160" s="427" t="s">
        <v>419</v>
      </c>
      <c r="L160" s="314" t="s">
        <v>419</v>
      </c>
      <c r="M160" s="314" t="s">
        <v>419</v>
      </c>
      <c r="N160" s="314" t="s">
        <v>419</v>
      </c>
      <c r="O160" s="314" t="s">
        <v>419</v>
      </c>
      <c r="P160" s="314" t="s">
        <v>419</v>
      </c>
      <c r="Q160" s="422">
        <v>31.2</v>
      </c>
      <c r="R160" s="421">
        <v>32.799999999999997</v>
      </c>
      <c r="S160" s="421">
        <v>33.6</v>
      </c>
      <c r="T160" s="421">
        <v>32.799999999999997</v>
      </c>
      <c r="U160" s="423">
        <v>34.4</v>
      </c>
      <c r="V160" s="421">
        <v>20.8</v>
      </c>
      <c r="W160" s="421">
        <v>24.8</v>
      </c>
      <c r="X160" s="421">
        <v>33.6</v>
      </c>
      <c r="Y160" s="421">
        <v>34.4</v>
      </c>
      <c r="Z160" s="421">
        <v>34.4</v>
      </c>
      <c r="AA160" s="426" t="s">
        <v>419</v>
      </c>
      <c r="AB160" s="424" t="s">
        <v>419</v>
      </c>
      <c r="AC160" s="424" t="s">
        <v>419</v>
      </c>
      <c r="AD160" s="424" t="s">
        <v>419</v>
      </c>
      <c r="AE160" s="427" t="s">
        <v>419</v>
      </c>
      <c r="AF160" s="424" t="s">
        <v>419</v>
      </c>
      <c r="AG160" s="424" t="s">
        <v>419</v>
      </c>
      <c r="AH160" s="424" t="s">
        <v>419</v>
      </c>
      <c r="AI160" s="424" t="s">
        <v>419</v>
      </c>
      <c r="AJ160" s="424" t="s">
        <v>419</v>
      </c>
      <c r="AK160" s="422">
        <v>820.8</v>
      </c>
      <c r="AL160" s="421">
        <v>855.2</v>
      </c>
      <c r="AM160" s="421">
        <v>856.8</v>
      </c>
      <c r="AN160" s="421">
        <v>1043.2</v>
      </c>
      <c r="AO160" s="423">
        <v>928</v>
      </c>
      <c r="AP160" s="424" t="s">
        <v>419</v>
      </c>
      <c r="AQ160" s="424" t="s">
        <v>419</v>
      </c>
      <c r="AR160" s="424" t="s">
        <v>419</v>
      </c>
      <c r="AS160" s="424" t="s">
        <v>419</v>
      </c>
      <c r="AT160" s="424" t="s">
        <v>419</v>
      </c>
      <c r="AU160" s="422">
        <v>1003.2</v>
      </c>
      <c r="AV160" s="421">
        <v>1017.6</v>
      </c>
      <c r="AW160" s="421">
        <v>1023.2</v>
      </c>
      <c r="AX160" s="421">
        <v>1038.4000000000001</v>
      </c>
      <c r="AY160" s="423">
        <v>1029.5999999999999</v>
      </c>
      <c r="AZ160" s="421">
        <v>882.4</v>
      </c>
      <c r="BA160" s="421">
        <v>879.2</v>
      </c>
      <c r="BB160" s="421">
        <v>882.4</v>
      </c>
      <c r="BC160" s="421">
        <v>872.8</v>
      </c>
      <c r="BD160" s="421">
        <v>872.8</v>
      </c>
      <c r="BE160" s="315" t="s">
        <v>419</v>
      </c>
      <c r="BF160" s="314" t="s">
        <v>419</v>
      </c>
      <c r="BG160" s="314" t="s">
        <v>419</v>
      </c>
      <c r="BH160" s="314" t="s">
        <v>419</v>
      </c>
      <c r="BI160" s="425" t="s">
        <v>419</v>
      </c>
      <c r="BJ160" s="314" t="s">
        <v>419</v>
      </c>
      <c r="BK160" s="314" t="s">
        <v>419</v>
      </c>
      <c r="BL160" s="314" t="s">
        <v>419</v>
      </c>
      <c r="BM160" s="314" t="s">
        <v>419</v>
      </c>
      <c r="BN160" s="314" t="s">
        <v>419</v>
      </c>
      <c r="BO160" s="422">
        <v>844</v>
      </c>
      <c r="BP160" s="421">
        <v>855.2</v>
      </c>
      <c r="BQ160" s="421">
        <v>847.2</v>
      </c>
      <c r="BR160" s="421">
        <v>861.6</v>
      </c>
      <c r="BS160" s="423">
        <v>861.6</v>
      </c>
      <c r="BT160" s="424">
        <v>945.6</v>
      </c>
      <c r="BU160" s="424">
        <v>945.6</v>
      </c>
      <c r="BV160" s="424">
        <v>945.6</v>
      </c>
      <c r="BW160" s="424">
        <v>824.8</v>
      </c>
      <c r="BX160" s="427">
        <v>824.8</v>
      </c>
      <c r="BY160" s="353"/>
    </row>
    <row r="161" spans="1:77" x14ac:dyDescent="0.25">
      <c r="A161" s="272" t="s">
        <v>305</v>
      </c>
      <c r="B161" s="311">
        <v>21.6</v>
      </c>
      <c r="C161" s="312">
        <v>18.399999999999999</v>
      </c>
      <c r="D161" s="312">
        <v>25.6</v>
      </c>
      <c r="E161" s="312">
        <v>24.8</v>
      </c>
      <c r="F161" s="421">
        <v>26.4</v>
      </c>
      <c r="G161" s="426" t="s">
        <v>419</v>
      </c>
      <c r="H161" s="424" t="s">
        <v>419</v>
      </c>
      <c r="I161" s="424" t="s">
        <v>419</v>
      </c>
      <c r="J161" s="424" t="s">
        <v>419</v>
      </c>
      <c r="K161" s="427" t="s">
        <v>419</v>
      </c>
      <c r="L161" s="314" t="s">
        <v>419</v>
      </c>
      <c r="M161" s="314" t="s">
        <v>419</v>
      </c>
      <c r="N161" s="314" t="s">
        <v>419</v>
      </c>
      <c r="O161" s="314" t="s">
        <v>419</v>
      </c>
      <c r="P161" s="314" t="s">
        <v>419</v>
      </c>
      <c r="Q161" s="422">
        <v>20</v>
      </c>
      <c r="R161" s="421">
        <v>21.6</v>
      </c>
      <c r="S161" s="421">
        <v>20</v>
      </c>
      <c r="T161" s="421">
        <v>20.8</v>
      </c>
      <c r="U161" s="423">
        <v>26.4</v>
      </c>
      <c r="V161" s="421">
        <v>32.799999999999997</v>
      </c>
      <c r="W161" s="421">
        <v>32.799999999999997</v>
      </c>
      <c r="X161" s="421">
        <v>32.799999999999997</v>
      </c>
      <c r="Y161" s="421">
        <v>32.799999999999997</v>
      </c>
      <c r="Z161" s="421">
        <v>32.799999999999997</v>
      </c>
      <c r="AA161" s="422">
        <v>15.2</v>
      </c>
      <c r="AB161" s="421">
        <v>15.2</v>
      </c>
      <c r="AC161" s="421">
        <v>15.2</v>
      </c>
      <c r="AD161" s="421">
        <v>15.2</v>
      </c>
      <c r="AE161" s="423">
        <v>15.2</v>
      </c>
      <c r="AF161" s="424" t="s">
        <v>419</v>
      </c>
      <c r="AG161" s="424" t="s">
        <v>419</v>
      </c>
      <c r="AH161" s="424" t="s">
        <v>419</v>
      </c>
      <c r="AI161" s="424" t="s">
        <v>419</v>
      </c>
      <c r="AJ161" s="424" t="s">
        <v>419</v>
      </c>
      <c r="AK161" s="422">
        <v>781.6</v>
      </c>
      <c r="AL161" s="421">
        <v>781.6</v>
      </c>
      <c r="AM161" s="421">
        <v>781.6</v>
      </c>
      <c r="AN161" s="421">
        <v>781.6</v>
      </c>
      <c r="AO161" s="423">
        <v>781.6</v>
      </c>
      <c r="AP161" s="424" t="s">
        <v>419</v>
      </c>
      <c r="AQ161" s="424" t="s">
        <v>419</v>
      </c>
      <c r="AR161" s="424" t="s">
        <v>419</v>
      </c>
      <c r="AS161" s="424" t="s">
        <v>419</v>
      </c>
      <c r="AT161" s="424" t="s">
        <v>419</v>
      </c>
      <c r="AU161" s="422">
        <v>616</v>
      </c>
      <c r="AV161" s="421">
        <v>616</v>
      </c>
      <c r="AW161" s="421">
        <v>616</v>
      </c>
      <c r="AX161" s="421">
        <v>880</v>
      </c>
      <c r="AY161" s="423">
        <v>880</v>
      </c>
      <c r="AZ161" s="421">
        <v>499.2</v>
      </c>
      <c r="BA161" s="421">
        <v>499.2</v>
      </c>
      <c r="BB161" s="421">
        <v>499.2</v>
      </c>
      <c r="BC161" s="421">
        <v>599.20000000000005</v>
      </c>
      <c r="BD161" s="421">
        <v>599.20000000000005</v>
      </c>
      <c r="BE161" s="315">
        <v>505.6</v>
      </c>
      <c r="BF161" s="314">
        <v>511.2</v>
      </c>
      <c r="BG161" s="314">
        <v>511.2</v>
      </c>
      <c r="BH161" s="314">
        <v>511.2</v>
      </c>
      <c r="BI161" s="425">
        <v>511.2</v>
      </c>
      <c r="BJ161" s="314" t="s">
        <v>419</v>
      </c>
      <c r="BK161" s="314" t="s">
        <v>419</v>
      </c>
      <c r="BL161" s="314" t="s">
        <v>419</v>
      </c>
      <c r="BM161" s="314" t="s">
        <v>419</v>
      </c>
      <c r="BN161" s="314" t="s">
        <v>419</v>
      </c>
      <c r="BO161" s="315">
        <v>511.2</v>
      </c>
      <c r="BP161" s="314">
        <v>511.2</v>
      </c>
      <c r="BQ161" s="314">
        <v>511.2</v>
      </c>
      <c r="BR161" s="314">
        <v>511.2</v>
      </c>
      <c r="BS161" s="425">
        <v>511.2</v>
      </c>
      <c r="BT161" s="424">
        <v>572.79999999999995</v>
      </c>
      <c r="BU161" s="424">
        <v>572.79999999999995</v>
      </c>
      <c r="BV161" s="424">
        <v>572.79999999999995</v>
      </c>
      <c r="BW161" s="424">
        <v>572.79999999999995</v>
      </c>
      <c r="BX161" s="427">
        <v>572.79999999999995</v>
      </c>
      <c r="BY161" s="353"/>
    </row>
    <row r="162" spans="1:77" x14ac:dyDescent="0.25">
      <c r="A162" s="272" t="s">
        <v>306</v>
      </c>
      <c r="B162" s="311">
        <v>52</v>
      </c>
      <c r="C162" s="312">
        <v>52</v>
      </c>
      <c r="D162" s="312">
        <v>52</v>
      </c>
      <c r="E162" s="312">
        <v>52</v>
      </c>
      <c r="F162" s="421">
        <v>52</v>
      </c>
      <c r="G162" s="426" t="s">
        <v>419</v>
      </c>
      <c r="H162" s="424" t="s">
        <v>419</v>
      </c>
      <c r="I162" s="424" t="s">
        <v>419</v>
      </c>
      <c r="J162" s="424" t="s">
        <v>419</v>
      </c>
      <c r="K162" s="427" t="s">
        <v>419</v>
      </c>
      <c r="L162" s="314" t="s">
        <v>419</v>
      </c>
      <c r="M162" s="314" t="s">
        <v>419</v>
      </c>
      <c r="N162" s="314" t="s">
        <v>419</v>
      </c>
      <c r="O162" s="314" t="s">
        <v>419</v>
      </c>
      <c r="P162" s="314" t="s">
        <v>419</v>
      </c>
      <c r="Q162" s="426" t="s">
        <v>419</v>
      </c>
      <c r="R162" s="424" t="s">
        <v>419</v>
      </c>
      <c r="S162" s="424" t="s">
        <v>419</v>
      </c>
      <c r="T162" s="424" t="s">
        <v>419</v>
      </c>
      <c r="U162" s="427" t="s">
        <v>419</v>
      </c>
      <c r="V162" s="424" t="s">
        <v>419</v>
      </c>
      <c r="W162" s="424" t="s">
        <v>419</v>
      </c>
      <c r="X162" s="424" t="s">
        <v>419</v>
      </c>
      <c r="Y162" s="424" t="s">
        <v>419</v>
      </c>
      <c r="Z162" s="424" t="s">
        <v>419</v>
      </c>
      <c r="AA162" s="426" t="s">
        <v>419</v>
      </c>
      <c r="AB162" s="424" t="s">
        <v>419</v>
      </c>
      <c r="AC162" s="424" t="s">
        <v>419</v>
      </c>
      <c r="AD162" s="424" t="s">
        <v>419</v>
      </c>
      <c r="AE162" s="427" t="s">
        <v>419</v>
      </c>
      <c r="AF162" s="424" t="s">
        <v>419</v>
      </c>
      <c r="AG162" s="424" t="s">
        <v>419</v>
      </c>
      <c r="AH162" s="424" t="s">
        <v>419</v>
      </c>
      <c r="AI162" s="424" t="s">
        <v>419</v>
      </c>
      <c r="AJ162" s="424" t="s">
        <v>419</v>
      </c>
      <c r="AK162" s="315" t="s">
        <v>419</v>
      </c>
      <c r="AL162" s="314" t="s">
        <v>419</v>
      </c>
      <c r="AM162" s="314" t="s">
        <v>419</v>
      </c>
      <c r="AN162" s="314" t="s">
        <v>419</v>
      </c>
      <c r="AO162" s="425" t="s">
        <v>419</v>
      </c>
      <c r="AP162" s="424" t="s">
        <v>419</v>
      </c>
      <c r="AQ162" s="424" t="s">
        <v>419</v>
      </c>
      <c r="AR162" s="424" t="s">
        <v>419</v>
      </c>
      <c r="AS162" s="424" t="s">
        <v>419</v>
      </c>
      <c r="AT162" s="424" t="s">
        <v>419</v>
      </c>
      <c r="AU162" s="315" t="s">
        <v>419</v>
      </c>
      <c r="AV162" s="314" t="s">
        <v>419</v>
      </c>
      <c r="AW162" s="314" t="s">
        <v>419</v>
      </c>
      <c r="AX162" s="314" t="s">
        <v>419</v>
      </c>
      <c r="AY162" s="425" t="s">
        <v>419</v>
      </c>
      <c r="AZ162" s="314" t="s">
        <v>419</v>
      </c>
      <c r="BA162" s="314" t="s">
        <v>419</v>
      </c>
      <c r="BB162" s="314" t="s">
        <v>419</v>
      </c>
      <c r="BC162" s="314" t="s">
        <v>419</v>
      </c>
      <c r="BD162" s="314" t="s">
        <v>419</v>
      </c>
      <c r="BE162" s="315" t="s">
        <v>419</v>
      </c>
      <c r="BF162" s="314" t="s">
        <v>419</v>
      </c>
      <c r="BG162" s="314" t="s">
        <v>419</v>
      </c>
      <c r="BH162" s="314" t="s">
        <v>419</v>
      </c>
      <c r="BI162" s="425" t="s">
        <v>419</v>
      </c>
      <c r="BJ162" s="314" t="s">
        <v>419</v>
      </c>
      <c r="BK162" s="314" t="s">
        <v>419</v>
      </c>
      <c r="BL162" s="314" t="s">
        <v>419</v>
      </c>
      <c r="BM162" s="314" t="s">
        <v>419</v>
      </c>
      <c r="BN162" s="314" t="s">
        <v>419</v>
      </c>
      <c r="BO162" s="315" t="s">
        <v>419</v>
      </c>
      <c r="BP162" s="314" t="s">
        <v>419</v>
      </c>
      <c r="BQ162" s="314" t="s">
        <v>419</v>
      </c>
      <c r="BR162" s="314" t="s">
        <v>419</v>
      </c>
      <c r="BS162" s="425" t="s">
        <v>419</v>
      </c>
      <c r="BT162" s="424" t="s">
        <v>419</v>
      </c>
      <c r="BU162" s="424" t="s">
        <v>419</v>
      </c>
      <c r="BV162" s="424" t="s">
        <v>419</v>
      </c>
      <c r="BW162" s="424" t="s">
        <v>419</v>
      </c>
      <c r="BX162" s="427" t="s">
        <v>419</v>
      </c>
      <c r="BY162" s="353"/>
    </row>
    <row r="163" spans="1:77" x14ac:dyDescent="0.25">
      <c r="A163" s="272" t="s">
        <v>307</v>
      </c>
      <c r="B163" s="311">
        <v>27.2</v>
      </c>
      <c r="C163" s="312">
        <v>26.4</v>
      </c>
      <c r="D163" s="312">
        <v>29.6</v>
      </c>
      <c r="E163" s="312">
        <v>28.8</v>
      </c>
      <c r="F163" s="421">
        <v>28</v>
      </c>
      <c r="G163" s="426" t="s">
        <v>419</v>
      </c>
      <c r="H163" s="424" t="s">
        <v>419</v>
      </c>
      <c r="I163" s="424" t="s">
        <v>419</v>
      </c>
      <c r="J163" s="424" t="s">
        <v>419</v>
      </c>
      <c r="K163" s="427" t="s">
        <v>419</v>
      </c>
      <c r="L163" s="421">
        <v>78.400000000000006</v>
      </c>
      <c r="M163" s="421">
        <v>78.400000000000006</v>
      </c>
      <c r="N163" s="421">
        <v>78.400000000000006</v>
      </c>
      <c r="O163" s="421">
        <v>78.400000000000006</v>
      </c>
      <c r="P163" s="421">
        <v>78.400000000000006</v>
      </c>
      <c r="Q163" s="422">
        <v>28</v>
      </c>
      <c r="R163" s="421">
        <v>28.8</v>
      </c>
      <c r="S163" s="421">
        <v>28</v>
      </c>
      <c r="T163" s="421">
        <v>28.8</v>
      </c>
      <c r="U163" s="423">
        <v>30.4</v>
      </c>
      <c r="V163" s="421">
        <v>21.6</v>
      </c>
      <c r="W163" s="421">
        <v>26.4</v>
      </c>
      <c r="X163" s="421">
        <v>27.2</v>
      </c>
      <c r="Y163" s="421">
        <v>25.6</v>
      </c>
      <c r="Z163" s="421">
        <v>26.4</v>
      </c>
      <c r="AA163" s="426" t="s">
        <v>419</v>
      </c>
      <c r="AB163" s="424" t="s">
        <v>419</v>
      </c>
      <c r="AC163" s="424" t="s">
        <v>419</v>
      </c>
      <c r="AD163" s="424" t="s">
        <v>419</v>
      </c>
      <c r="AE163" s="427" t="s">
        <v>419</v>
      </c>
      <c r="AF163" s="424" t="s">
        <v>419</v>
      </c>
      <c r="AG163" s="424" t="s">
        <v>419</v>
      </c>
      <c r="AH163" s="424" t="s">
        <v>419</v>
      </c>
      <c r="AI163" s="424" t="s">
        <v>419</v>
      </c>
      <c r="AJ163" s="424" t="s">
        <v>419</v>
      </c>
      <c r="AK163" s="422">
        <v>712.8</v>
      </c>
      <c r="AL163" s="421">
        <v>712.8</v>
      </c>
      <c r="AM163" s="421">
        <v>712.8</v>
      </c>
      <c r="AN163" s="421">
        <v>734.4</v>
      </c>
      <c r="AO163" s="423">
        <v>684.8</v>
      </c>
      <c r="AP163" s="424" t="s">
        <v>419</v>
      </c>
      <c r="AQ163" s="424" t="s">
        <v>419</v>
      </c>
      <c r="AR163" s="424" t="s">
        <v>419</v>
      </c>
      <c r="AS163" s="424" t="s">
        <v>419</v>
      </c>
      <c r="AT163" s="424" t="s">
        <v>419</v>
      </c>
      <c r="AU163" s="422">
        <v>1236.8</v>
      </c>
      <c r="AV163" s="421">
        <v>1233.5999999999999</v>
      </c>
      <c r="AW163" s="421">
        <v>1218.4000000000001</v>
      </c>
      <c r="AX163" s="421">
        <v>1171.2</v>
      </c>
      <c r="AY163" s="423">
        <v>1167.2</v>
      </c>
      <c r="AZ163" s="421">
        <v>972.8</v>
      </c>
      <c r="BA163" s="421">
        <v>1000</v>
      </c>
      <c r="BB163" s="421">
        <v>999.2</v>
      </c>
      <c r="BC163" s="421">
        <v>767.2</v>
      </c>
      <c r="BD163" s="421">
        <v>770.4</v>
      </c>
      <c r="BE163" s="422">
        <v>715.2</v>
      </c>
      <c r="BF163" s="421">
        <v>715.2</v>
      </c>
      <c r="BG163" s="421">
        <v>715.2</v>
      </c>
      <c r="BH163" s="421">
        <v>715.2</v>
      </c>
      <c r="BI163" s="423">
        <v>715.2</v>
      </c>
      <c r="BJ163" s="421">
        <v>477.6</v>
      </c>
      <c r="BK163" s="421">
        <v>477.6</v>
      </c>
      <c r="BL163" s="421">
        <v>476</v>
      </c>
      <c r="BM163" s="421">
        <v>570.4</v>
      </c>
      <c r="BN163" s="421">
        <v>572.79999999999995</v>
      </c>
      <c r="BO163" s="422">
        <v>982.4</v>
      </c>
      <c r="BP163" s="421">
        <v>993.6</v>
      </c>
      <c r="BQ163" s="421">
        <v>957.6</v>
      </c>
      <c r="BR163" s="421">
        <v>973.6</v>
      </c>
      <c r="BS163" s="423">
        <v>934.4</v>
      </c>
      <c r="BT163" s="421">
        <v>1154.4000000000001</v>
      </c>
      <c r="BU163" s="421">
        <v>1116</v>
      </c>
      <c r="BV163" s="421">
        <v>1098.4000000000001</v>
      </c>
      <c r="BW163" s="421">
        <v>1048.8</v>
      </c>
      <c r="BX163" s="423">
        <v>1048.8</v>
      </c>
      <c r="BY163" s="353"/>
    </row>
    <row r="164" spans="1:77" x14ac:dyDescent="0.25">
      <c r="A164" s="272" t="s">
        <v>308</v>
      </c>
      <c r="B164" s="311">
        <v>26.4</v>
      </c>
      <c r="C164" s="312">
        <v>25.6</v>
      </c>
      <c r="D164" s="312">
        <v>25.6</v>
      </c>
      <c r="E164" s="312">
        <v>30.4</v>
      </c>
      <c r="F164" s="421">
        <v>30.4</v>
      </c>
      <c r="G164" s="426" t="s">
        <v>419</v>
      </c>
      <c r="H164" s="424" t="s">
        <v>419</v>
      </c>
      <c r="I164" s="424" t="s">
        <v>419</v>
      </c>
      <c r="J164" s="424" t="s">
        <v>419</v>
      </c>
      <c r="K164" s="427" t="s">
        <v>419</v>
      </c>
      <c r="L164" s="314" t="s">
        <v>419</v>
      </c>
      <c r="M164" s="314" t="s">
        <v>419</v>
      </c>
      <c r="N164" s="314" t="s">
        <v>419</v>
      </c>
      <c r="O164" s="314" t="s">
        <v>419</v>
      </c>
      <c r="P164" s="314" t="s">
        <v>419</v>
      </c>
      <c r="Q164" s="422">
        <v>28.8</v>
      </c>
      <c r="R164" s="421">
        <v>28.8</v>
      </c>
      <c r="S164" s="421">
        <v>28.8</v>
      </c>
      <c r="T164" s="421">
        <v>28.8</v>
      </c>
      <c r="U164" s="423">
        <v>65.599999999999994</v>
      </c>
      <c r="V164" s="421">
        <v>42.4</v>
      </c>
      <c r="W164" s="421">
        <v>42.4</v>
      </c>
      <c r="X164" s="421">
        <v>26.4</v>
      </c>
      <c r="Y164" s="421">
        <v>26.4</v>
      </c>
      <c r="Z164" s="421">
        <v>26.4</v>
      </c>
      <c r="AA164" s="426" t="s">
        <v>419</v>
      </c>
      <c r="AB164" s="424" t="s">
        <v>419</v>
      </c>
      <c r="AC164" s="424" t="s">
        <v>419</v>
      </c>
      <c r="AD164" s="424" t="s">
        <v>419</v>
      </c>
      <c r="AE164" s="427" t="s">
        <v>419</v>
      </c>
      <c r="AF164" s="424" t="s">
        <v>419</v>
      </c>
      <c r="AG164" s="424" t="s">
        <v>419</v>
      </c>
      <c r="AH164" s="424" t="s">
        <v>419</v>
      </c>
      <c r="AI164" s="424" t="s">
        <v>419</v>
      </c>
      <c r="AJ164" s="424" t="s">
        <v>419</v>
      </c>
      <c r="AK164" s="315" t="s">
        <v>419</v>
      </c>
      <c r="AL164" s="314" t="s">
        <v>419</v>
      </c>
      <c r="AM164" s="314" t="s">
        <v>419</v>
      </c>
      <c r="AN164" s="314" t="s">
        <v>419</v>
      </c>
      <c r="AO164" s="425" t="s">
        <v>419</v>
      </c>
      <c r="AP164" s="424" t="s">
        <v>419</v>
      </c>
      <c r="AQ164" s="424" t="s">
        <v>419</v>
      </c>
      <c r="AR164" s="424" t="s">
        <v>419</v>
      </c>
      <c r="AS164" s="424" t="s">
        <v>419</v>
      </c>
      <c r="AT164" s="424" t="s">
        <v>419</v>
      </c>
      <c r="AU164" s="315" t="s">
        <v>419</v>
      </c>
      <c r="AV164" s="314" t="s">
        <v>419</v>
      </c>
      <c r="AW164" s="314" t="s">
        <v>419</v>
      </c>
      <c r="AX164" s="314" t="s">
        <v>419</v>
      </c>
      <c r="AY164" s="425" t="s">
        <v>419</v>
      </c>
      <c r="AZ164" s="314" t="s">
        <v>419</v>
      </c>
      <c r="BA164" s="314" t="s">
        <v>419</v>
      </c>
      <c r="BB164" s="314" t="s">
        <v>419</v>
      </c>
      <c r="BC164" s="314" t="s">
        <v>419</v>
      </c>
      <c r="BD164" s="314" t="s">
        <v>419</v>
      </c>
      <c r="BE164" s="315" t="s">
        <v>419</v>
      </c>
      <c r="BF164" s="314" t="s">
        <v>419</v>
      </c>
      <c r="BG164" s="314" t="s">
        <v>419</v>
      </c>
      <c r="BH164" s="314" t="s">
        <v>419</v>
      </c>
      <c r="BI164" s="425" t="s">
        <v>419</v>
      </c>
      <c r="BJ164" s="314" t="s">
        <v>419</v>
      </c>
      <c r="BK164" s="314" t="s">
        <v>419</v>
      </c>
      <c r="BL164" s="314" t="s">
        <v>419</v>
      </c>
      <c r="BM164" s="314" t="s">
        <v>419</v>
      </c>
      <c r="BN164" s="314" t="s">
        <v>419</v>
      </c>
      <c r="BO164" s="315" t="s">
        <v>419</v>
      </c>
      <c r="BP164" s="314" t="s">
        <v>419</v>
      </c>
      <c r="BQ164" s="314" t="s">
        <v>419</v>
      </c>
      <c r="BR164" s="314" t="s">
        <v>419</v>
      </c>
      <c r="BS164" s="425" t="s">
        <v>419</v>
      </c>
      <c r="BT164" s="424" t="s">
        <v>419</v>
      </c>
      <c r="BU164" s="424" t="s">
        <v>419</v>
      </c>
      <c r="BV164" s="424" t="s">
        <v>419</v>
      </c>
      <c r="BW164" s="424" t="s">
        <v>419</v>
      </c>
      <c r="BX164" s="427" t="s">
        <v>419</v>
      </c>
      <c r="BY164" s="353"/>
    </row>
    <row r="165" spans="1:77" x14ac:dyDescent="0.25">
      <c r="A165" s="272" t="s">
        <v>309</v>
      </c>
      <c r="B165" s="315">
        <v>28</v>
      </c>
      <c r="C165" s="314">
        <v>25.6</v>
      </c>
      <c r="D165" s="314">
        <v>29.6</v>
      </c>
      <c r="E165" s="313">
        <v>30.4</v>
      </c>
      <c r="F165" s="424">
        <v>30.4</v>
      </c>
      <c r="G165" s="426" t="s">
        <v>419</v>
      </c>
      <c r="H165" s="424" t="s">
        <v>419</v>
      </c>
      <c r="I165" s="424" t="s">
        <v>419</v>
      </c>
      <c r="J165" s="424" t="s">
        <v>419</v>
      </c>
      <c r="K165" s="427" t="s">
        <v>419</v>
      </c>
      <c r="L165" s="314">
        <v>66.400000000000006</v>
      </c>
      <c r="M165" s="314">
        <v>66.400000000000006</v>
      </c>
      <c r="N165" s="314">
        <v>66.400000000000006</v>
      </c>
      <c r="O165" s="314">
        <v>66.400000000000006</v>
      </c>
      <c r="P165" s="314">
        <v>66.400000000000006</v>
      </c>
      <c r="Q165" s="422">
        <v>24.8</v>
      </c>
      <c r="R165" s="421">
        <v>26.4</v>
      </c>
      <c r="S165" s="421">
        <v>26.4</v>
      </c>
      <c r="T165" s="421">
        <v>26.4</v>
      </c>
      <c r="U165" s="423">
        <v>31.2</v>
      </c>
      <c r="V165" s="421">
        <v>24</v>
      </c>
      <c r="W165" s="421">
        <v>24.8</v>
      </c>
      <c r="X165" s="421">
        <v>35.200000000000003</v>
      </c>
      <c r="Y165" s="421">
        <v>35.200000000000003</v>
      </c>
      <c r="Z165" s="421">
        <v>35.200000000000003</v>
      </c>
      <c r="AA165" s="426" t="s">
        <v>419</v>
      </c>
      <c r="AB165" s="424" t="s">
        <v>419</v>
      </c>
      <c r="AC165" s="424" t="s">
        <v>419</v>
      </c>
      <c r="AD165" s="424" t="s">
        <v>419</v>
      </c>
      <c r="AE165" s="427" t="s">
        <v>419</v>
      </c>
      <c r="AF165" s="424" t="s">
        <v>419</v>
      </c>
      <c r="AG165" s="424" t="s">
        <v>419</v>
      </c>
      <c r="AH165" s="424" t="s">
        <v>419</v>
      </c>
      <c r="AI165" s="424" t="s">
        <v>419</v>
      </c>
      <c r="AJ165" s="424" t="s">
        <v>419</v>
      </c>
      <c r="AK165" s="315">
        <v>568</v>
      </c>
      <c r="AL165" s="314">
        <v>568</v>
      </c>
      <c r="AM165" s="314">
        <v>832.8</v>
      </c>
      <c r="AN165" s="314">
        <v>642.4</v>
      </c>
      <c r="AO165" s="425">
        <v>642.4</v>
      </c>
      <c r="AP165" s="424" t="s">
        <v>419</v>
      </c>
      <c r="AQ165" s="424" t="s">
        <v>419</v>
      </c>
      <c r="AR165" s="424" t="s">
        <v>419</v>
      </c>
      <c r="AS165" s="424" t="s">
        <v>419</v>
      </c>
      <c r="AT165" s="424" t="s">
        <v>419</v>
      </c>
      <c r="AU165" s="422">
        <v>877.6</v>
      </c>
      <c r="AV165" s="421">
        <v>796</v>
      </c>
      <c r="AW165" s="421">
        <v>858.4</v>
      </c>
      <c r="AX165" s="421">
        <v>932.8</v>
      </c>
      <c r="AY165" s="423">
        <v>849.6</v>
      </c>
      <c r="AZ165" s="421">
        <v>688</v>
      </c>
      <c r="BA165" s="421">
        <v>663.2</v>
      </c>
      <c r="BB165" s="421">
        <v>711.2</v>
      </c>
      <c r="BC165" s="421">
        <v>680.8</v>
      </c>
      <c r="BD165" s="421">
        <v>680.8</v>
      </c>
      <c r="BE165" s="315" t="s">
        <v>419</v>
      </c>
      <c r="BF165" s="314" t="s">
        <v>419</v>
      </c>
      <c r="BG165" s="314" t="s">
        <v>419</v>
      </c>
      <c r="BH165" s="314" t="s">
        <v>419</v>
      </c>
      <c r="BI165" s="425" t="s">
        <v>419</v>
      </c>
      <c r="BJ165" s="314" t="s">
        <v>419</v>
      </c>
      <c r="BK165" s="314" t="s">
        <v>419</v>
      </c>
      <c r="BL165" s="314" t="s">
        <v>419</v>
      </c>
      <c r="BM165" s="314" t="s">
        <v>419</v>
      </c>
      <c r="BN165" s="314" t="s">
        <v>419</v>
      </c>
      <c r="BO165" s="315">
        <v>725.6</v>
      </c>
      <c r="BP165" s="314">
        <v>728.8</v>
      </c>
      <c r="BQ165" s="314">
        <v>728.8</v>
      </c>
      <c r="BR165" s="314">
        <v>807.2</v>
      </c>
      <c r="BS165" s="425">
        <v>807.2</v>
      </c>
      <c r="BT165" s="424">
        <v>747.2</v>
      </c>
      <c r="BU165" s="424">
        <v>676</v>
      </c>
      <c r="BV165" s="424">
        <v>708.8</v>
      </c>
      <c r="BW165" s="424">
        <v>836</v>
      </c>
      <c r="BX165" s="427">
        <v>807.2</v>
      </c>
      <c r="BY165" s="353"/>
    </row>
    <row r="166" spans="1:77" x14ac:dyDescent="0.25">
      <c r="A166" s="272" t="s">
        <v>310</v>
      </c>
      <c r="B166" s="311">
        <v>28</v>
      </c>
      <c r="C166" s="312">
        <v>24</v>
      </c>
      <c r="D166" s="312">
        <v>24</v>
      </c>
      <c r="E166" s="312">
        <v>24</v>
      </c>
      <c r="F166" s="421">
        <v>36.799999999999997</v>
      </c>
      <c r="G166" s="422">
        <v>29.6</v>
      </c>
      <c r="H166" s="421">
        <v>29.6</v>
      </c>
      <c r="I166" s="421">
        <v>29.6</v>
      </c>
      <c r="J166" s="421">
        <v>29.6</v>
      </c>
      <c r="K166" s="423">
        <v>29.6</v>
      </c>
      <c r="L166" s="314" t="s">
        <v>419</v>
      </c>
      <c r="M166" s="314" t="s">
        <v>419</v>
      </c>
      <c r="N166" s="314" t="s">
        <v>419</v>
      </c>
      <c r="O166" s="314" t="s">
        <v>419</v>
      </c>
      <c r="P166" s="314" t="s">
        <v>419</v>
      </c>
      <c r="Q166" s="422">
        <v>55.2</v>
      </c>
      <c r="R166" s="421">
        <v>55.2</v>
      </c>
      <c r="S166" s="421">
        <v>55.2</v>
      </c>
      <c r="T166" s="421">
        <v>55.2</v>
      </c>
      <c r="U166" s="423">
        <v>68.8</v>
      </c>
      <c r="V166" s="421">
        <v>60</v>
      </c>
      <c r="W166" s="421">
        <v>60</v>
      </c>
      <c r="X166" s="421">
        <v>60</v>
      </c>
      <c r="Y166" s="421">
        <v>60</v>
      </c>
      <c r="Z166" s="421">
        <v>60</v>
      </c>
      <c r="AA166" s="426" t="s">
        <v>419</v>
      </c>
      <c r="AB166" s="424" t="s">
        <v>419</v>
      </c>
      <c r="AC166" s="424" t="s">
        <v>419</v>
      </c>
      <c r="AD166" s="424" t="s">
        <v>419</v>
      </c>
      <c r="AE166" s="427" t="s">
        <v>419</v>
      </c>
      <c r="AF166" s="424" t="s">
        <v>419</v>
      </c>
      <c r="AG166" s="424" t="s">
        <v>419</v>
      </c>
      <c r="AH166" s="424" t="s">
        <v>419</v>
      </c>
      <c r="AI166" s="424" t="s">
        <v>419</v>
      </c>
      <c r="AJ166" s="424" t="s">
        <v>419</v>
      </c>
      <c r="AK166" s="315" t="s">
        <v>419</v>
      </c>
      <c r="AL166" s="314" t="s">
        <v>419</v>
      </c>
      <c r="AM166" s="314" t="s">
        <v>419</v>
      </c>
      <c r="AN166" s="314" t="s">
        <v>419</v>
      </c>
      <c r="AO166" s="425" t="s">
        <v>419</v>
      </c>
      <c r="AP166" s="424" t="s">
        <v>419</v>
      </c>
      <c r="AQ166" s="424" t="s">
        <v>419</v>
      </c>
      <c r="AR166" s="424" t="s">
        <v>419</v>
      </c>
      <c r="AS166" s="424" t="s">
        <v>419</v>
      </c>
      <c r="AT166" s="424" t="s">
        <v>419</v>
      </c>
      <c r="AU166" s="315" t="s">
        <v>419</v>
      </c>
      <c r="AV166" s="314" t="s">
        <v>419</v>
      </c>
      <c r="AW166" s="314" t="s">
        <v>419</v>
      </c>
      <c r="AX166" s="314" t="s">
        <v>419</v>
      </c>
      <c r="AY166" s="425" t="s">
        <v>419</v>
      </c>
      <c r="AZ166" s="314" t="s">
        <v>419</v>
      </c>
      <c r="BA166" s="314" t="s">
        <v>419</v>
      </c>
      <c r="BB166" s="314" t="s">
        <v>419</v>
      </c>
      <c r="BC166" s="314" t="s">
        <v>419</v>
      </c>
      <c r="BD166" s="314" t="s">
        <v>419</v>
      </c>
      <c r="BE166" s="315" t="s">
        <v>419</v>
      </c>
      <c r="BF166" s="314" t="s">
        <v>419</v>
      </c>
      <c r="BG166" s="314" t="s">
        <v>419</v>
      </c>
      <c r="BH166" s="314" t="s">
        <v>419</v>
      </c>
      <c r="BI166" s="425" t="s">
        <v>419</v>
      </c>
      <c r="BJ166" s="314" t="s">
        <v>419</v>
      </c>
      <c r="BK166" s="314" t="s">
        <v>419</v>
      </c>
      <c r="BL166" s="314" t="s">
        <v>419</v>
      </c>
      <c r="BM166" s="314" t="s">
        <v>419</v>
      </c>
      <c r="BN166" s="314" t="s">
        <v>419</v>
      </c>
      <c r="BO166" s="315" t="s">
        <v>419</v>
      </c>
      <c r="BP166" s="314" t="s">
        <v>419</v>
      </c>
      <c r="BQ166" s="314" t="s">
        <v>419</v>
      </c>
      <c r="BR166" s="314" t="s">
        <v>419</v>
      </c>
      <c r="BS166" s="425" t="s">
        <v>419</v>
      </c>
      <c r="BT166" s="424" t="s">
        <v>419</v>
      </c>
      <c r="BU166" s="424" t="s">
        <v>419</v>
      </c>
      <c r="BV166" s="424" t="s">
        <v>419</v>
      </c>
      <c r="BW166" s="424" t="s">
        <v>419</v>
      </c>
      <c r="BX166" s="427" t="s">
        <v>419</v>
      </c>
      <c r="BY166" s="353"/>
    </row>
    <row r="167" spans="1:77" x14ac:dyDescent="0.25">
      <c r="A167" s="272" t="s">
        <v>311</v>
      </c>
      <c r="B167" s="311">
        <v>22.4</v>
      </c>
      <c r="C167" s="312">
        <v>20.8</v>
      </c>
      <c r="D167" s="312">
        <v>21.6</v>
      </c>
      <c r="E167" s="312">
        <v>24.8</v>
      </c>
      <c r="F167" s="421">
        <v>23.2</v>
      </c>
      <c r="G167" s="426" t="s">
        <v>419</v>
      </c>
      <c r="H167" s="424" t="s">
        <v>419</v>
      </c>
      <c r="I167" s="424" t="s">
        <v>419</v>
      </c>
      <c r="J167" s="424" t="s">
        <v>419</v>
      </c>
      <c r="K167" s="427" t="s">
        <v>419</v>
      </c>
      <c r="L167" s="314" t="s">
        <v>419</v>
      </c>
      <c r="M167" s="314" t="s">
        <v>419</v>
      </c>
      <c r="N167" s="314" t="s">
        <v>419</v>
      </c>
      <c r="O167" s="314" t="s">
        <v>419</v>
      </c>
      <c r="P167" s="314" t="s">
        <v>419</v>
      </c>
      <c r="Q167" s="422">
        <v>24</v>
      </c>
      <c r="R167" s="421">
        <v>26.4</v>
      </c>
      <c r="S167" s="421">
        <v>26.4</v>
      </c>
      <c r="T167" s="421">
        <v>25.6</v>
      </c>
      <c r="U167" s="423">
        <v>28.8</v>
      </c>
      <c r="V167" s="421">
        <v>55.2</v>
      </c>
      <c r="W167" s="421">
        <v>55.2</v>
      </c>
      <c r="X167" s="421">
        <v>55.2</v>
      </c>
      <c r="Y167" s="421">
        <v>55.2</v>
      </c>
      <c r="Z167" s="421">
        <v>53.6</v>
      </c>
      <c r="AA167" s="426" t="s">
        <v>419</v>
      </c>
      <c r="AB167" s="424" t="s">
        <v>419</v>
      </c>
      <c r="AC167" s="424" t="s">
        <v>419</v>
      </c>
      <c r="AD167" s="424" t="s">
        <v>419</v>
      </c>
      <c r="AE167" s="427" t="s">
        <v>419</v>
      </c>
      <c r="AF167" s="424" t="s">
        <v>419</v>
      </c>
      <c r="AG167" s="424" t="s">
        <v>419</v>
      </c>
      <c r="AH167" s="424" t="s">
        <v>419</v>
      </c>
      <c r="AI167" s="424" t="s">
        <v>419</v>
      </c>
      <c r="AJ167" s="424" t="s">
        <v>419</v>
      </c>
      <c r="AK167" s="315" t="s">
        <v>419</v>
      </c>
      <c r="AL167" s="314" t="s">
        <v>419</v>
      </c>
      <c r="AM167" s="314" t="s">
        <v>419</v>
      </c>
      <c r="AN167" s="314" t="s">
        <v>419</v>
      </c>
      <c r="AO167" s="425" t="s">
        <v>419</v>
      </c>
      <c r="AP167" s="424" t="s">
        <v>419</v>
      </c>
      <c r="AQ167" s="424" t="s">
        <v>419</v>
      </c>
      <c r="AR167" s="424" t="s">
        <v>419</v>
      </c>
      <c r="AS167" s="424" t="s">
        <v>419</v>
      </c>
      <c r="AT167" s="424" t="s">
        <v>419</v>
      </c>
      <c r="AU167" s="315" t="s">
        <v>419</v>
      </c>
      <c r="AV167" s="314" t="s">
        <v>419</v>
      </c>
      <c r="AW167" s="314" t="s">
        <v>419</v>
      </c>
      <c r="AX167" s="314" t="s">
        <v>419</v>
      </c>
      <c r="AY167" s="425" t="s">
        <v>419</v>
      </c>
      <c r="AZ167" s="314" t="s">
        <v>419</v>
      </c>
      <c r="BA167" s="314" t="s">
        <v>419</v>
      </c>
      <c r="BB167" s="314" t="s">
        <v>419</v>
      </c>
      <c r="BC167" s="314" t="s">
        <v>419</v>
      </c>
      <c r="BD167" s="314" t="s">
        <v>419</v>
      </c>
      <c r="BE167" s="315" t="s">
        <v>419</v>
      </c>
      <c r="BF167" s="314" t="s">
        <v>419</v>
      </c>
      <c r="BG167" s="314" t="s">
        <v>419</v>
      </c>
      <c r="BH167" s="314" t="s">
        <v>419</v>
      </c>
      <c r="BI167" s="425" t="s">
        <v>419</v>
      </c>
      <c r="BJ167" s="314" t="s">
        <v>419</v>
      </c>
      <c r="BK167" s="314" t="s">
        <v>419</v>
      </c>
      <c r="BL167" s="314" t="s">
        <v>419</v>
      </c>
      <c r="BM167" s="314" t="s">
        <v>419</v>
      </c>
      <c r="BN167" s="314" t="s">
        <v>419</v>
      </c>
      <c r="BO167" s="315" t="s">
        <v>419</v>
      </c>
      <c r="BP167" s="314" t="s">
        <v>419</v>
      </c>
      <c r="BQ167" s="314" t="s">
        <v>419</v>
      </c>
      <c r="BR167" s="314" t="s">
        <v>419</v>
      </c>
      <c r="BS167" s="425" t="s">
        <v>419</v>
      </c>
      <c r="BT167" s="424" t="s">
        <v>419</v>
      </c>
      <c r="BU167" s="424" t="s">
        <v>419</v>
      </c>
      <c r="BV167" s="424" t="s">
        <v>419</v>
      </c>
      <c r="BW167" s="424" t="s">
        <v>419</v>
      </c>
      <c r="BX167" s="427" t="s">
        <v>419</v>
      </c>
      <c r="BY167" s="353"/>
    </row>
    <row r="168" spans="1:77" x14ac:dyDescent="0.25">
      <c r="A168" s="272" t="s">
        <v>312</v>
      </c>
      <c r="B168" s="311">
        <v>24.8</v>
      </c>
      <c r="C168" s="312">
        <v>24</v>
      </c>
      <c r="D168" s="312">
        <v>28</v>
      </c>
      <c r="E168" s="312">
        <v>27.2</v>
      </c>
      <c r="F168" s="421">
        <v>25.6</v>
      </c>
      <c r="G168" s="426" t="s">
        <v>419</v>
      </c>
      <c r="H168" s="424" t="s">
        <v>419</v>
      </c>
      <c r="I168" s="424" t="s">
        <v>419</v>
      </c>
      <c r="J168" s="424" t="s">
        <v>419</v>
      </c>
      <c r="K168" s="427" t="s">
        <v>419</v>
      </c>
      <c r="L168" s="421">
        <v>72.400000000000006</v>
      </c>
      <c r="M168" s="421">
        <v>72.400000000000006</v>
      </c>
      <c r="N168" s="421">
        <v>72.400000000000006</v>
      </c>
      <c r="O168" s="421">
        <v>72.400000000000006</v>
      </c>
      <c r="P168" s="421">
        <v>72.400000000000006</v>
      </c>
      <c r="Q168" s="422">
        <v>27.2</v>
      </c>
      <c r="R168" s="421">
        <v>30.4</v>
      </c>
      <c r="S168" s="421">
        <v>28.8</v>
      </c>
      <c r="T168" s="421">
        <v>30.4</v>
      </c>
      <c r="U168" s="423">
        <v>32.799999999999997</v>
      </c>
      <c r="V168" s="421">
        <v>22.4</v>
      </c>
      <c r="W168" s="421">
        <v>27.2</v>
      </c>
      <c r="X168" s="421">
        <v>28.8</v>
      </c>
      <c r="Y168" s="421">
        <v>28</v>
      </c>
      <c r="Z168" s="421">
        <v>28</v>
      </c>
      <c r="AA168" s="426" t="s">
        <v>419</v>
      </c>
      <c r="AB168" s="424" t="s">
        <v>419</v>
      </c>
      <c r="AC168" s="424" t="s">
        <v>419</v>
      </c>
      <c r="AD168" s="424" t="s">
        <v>419</v>
      </c>
      <c r="AE168" s="427" t="s">
        <v>419</v>
      </c>
      <c r="AF168" s="424" t="s">
        <v>419</v>
      </c>
      <c r="AG168" s="424" t="s">
        <v>419</v>
      </c>
      <c r="AH168" s="424" t="s">
        <v>419</v>
      </c>
      <c r="AI168" s="424" t="s">
        <v>419</v>
      </c>
      <c r="AJ168" s="424" t="s">
        <v>419</v>
      </c>
      <c r="AK168" s="422">
        <v>699.2</v>
      </c>
      <c r="AL168" s="421">
        <v>1024.8</v>
      </c>
      <c r="AM168" s="421">
        <v>1304.8</v>
      </c>
      <c r="AN168" s="421">
        <v>745.6</v>
      </c>
      <c r="AO168" s="423">
        <v>827.2</v>
      </c>
      <c r="AP168" s="424" t="s">
        <v>419</v>
      </c>
      <c r="AQ168" s="424" t="s">
        <v>419</v>
      </c>
      <c r="AR168" s="424" t="s">
        <v>419</v>
      </c>
      <c r="AS168" s="424" t="s">
        <v>419</v>
      </c>
      <c r="AT168" s="424" t="s">
        <v>419</v>
      </c>
      <c r="AU168" s="422">
        <v>987.2</v>
      </c>
      <c r="AV168" s="421">
        <v>986.4</v>
      </c>
      <c r="AW168" s="421">
        <v>967.2</v>
      </c>
      <c r="AX168" s="421">
        <v>1007.2</v>
      </c>
      <c r="AY168" s="423">
        <v>996.8</v>
      </c>
      <c r="AZ168" s="421">
        <v>752</v>
      </c>
      <c r="BA168" s="421">
        <v>755.2</v>
      </c>
      <c r="BB168" s="421">
        <v>768.8</v>
      </c>
      <c r="BC168" s="421">
        <v>797.6</v>
      </c>
      <c r="BD168" s="421">
        <v>781.6</v>
      </c>
      <c r="BE168" s="422">
        <v>484</v>
      </c>
      <c r="BF168" s="421">
        <v>580.79999999999995</v>
      </c>
      <c r="BG168" s="421">
        <v>580.79999999999995</v>
      </c>
      <c r="BH168" s="421">
        <v>580.79999999999995</v>
      </c>
      <c r="BI168" s="423">
        <v>580.79999999999995</v>
      </c>
      <c r="BJ168" s="421">
        <v>478.4</v>
      </c>
      <c r="BK168" s="421">
        <v>476</v>
      </c>
      <c r="BL168" s="421">
        <v>477.6</v>
      </c>
      <c r="BM168" s="421">
        <v>472.8</v>
      </c>
      <c r="BN168" s="421">
        <v>475.2</v>
      </c>
      <c r="BO168" s="422">
        <v>819.2</v>
      </c>
      <c r="BP168" s="421">
        <v>826.4</v>
      </c>
      <c r="BQ168" s="421">
        <v>829.6</v>
      </c>
      <c r="BR168" s="421">
        <v>922.4</v>
      </c>
      <c r="BS168" s="423">
        <v>939.2</v>
      </c>
      <c r="BT168" s="424">
        <v>854.4</v>
      </c>
      <c r="BU168" s="424">
        <v>824</v>
      </c>
      <c r="BV168" s="424">
        <v>924</v>
      </c>
      <c r="BW168" s="424">
        <v>836.8</v>
      </c>
      <c r="BX168" s="427">
        <v>900</v>
      </c>
      <c r="BY168" s="353"/>
    </row>
    <row r="169" spans="1:77" x14ac:dyDescent="0.25">
      <c r="A169" s="272" t="s">
        <v>313</v>
      </c>
      <c r="B169" s="311">
        <v>29.6</v>
      </c>
      <c r="C169" s="312">
        <v>24</v>
      </c>
      <c r="D169" s="312">
        <v>31.2</v>
      </c>
      <c r="E169" s="312">
        <v>32</v>
      </c>
      <c r="F169" s="421">
        <v>31.2</v>
      </c>
      <c r="G169" s="426" t="s">
        <v>419</v>
      </c>
      <c r="H169" s="424" t="s">
        <v>419</v>
      </c>
      <c r="I169" s="424" t="s">
        <v>419</v>
      </c>
      <c r="J169" s="424" t="s">
        <v>419</v>
      </c>
      <c r="K169" s="427" t="s">
        <v>419</v>
      </c>
      <c r="L169" s="314" t="s">
        <v>419</v>
      </c>
      <c r="M169" s="314" t="s">
        <v>419</v>
      </c>
      <c r="N169" s="314" t="s">
        <v>419</v>
      </c>
      <c r="O169" s="314" t="s">
        <v>419</v>
      </c>
      <c r="P169" s="314" t="s">
        <v>419</v>
      </c>
      <c r="Q169" s="422">
        <v>64</v>
      </c>
      <c r="R169" s="421">
        <v>68</v>
      </c>
      <c r="S169" s="421">
        <v>65.599999999999994</v>
      </c>
      <c r="T169" s="421">
        <v>68</v>
      </c>
      <c r="U169" s="423">
        <v>74.400000000000006</v>
      </c>
      <c r="V169" s="421">
        <v>60</v>
      </c>
      <c r="W169" s="421">
        <v>60</v>
      </c>
      <c r="X169" s="421">
        <v>60</v>
      </c>
      <c r="Y169" s="421">
        <v>61.6</v>
      </c>
      <c r="Z169" s="421">
        <v>61.6</v>
      </c>
      <c r="AA169" s="426" t="s">
        <v>419</v>
      </c>
      <c r="AB169" s="424" t="s">
        <v>419</v>
      </c>
      <c r="AC169" s="424" t="s">
        <v>419</v>
      </c>
      <c r="AD169" s="424" t="s">
        <v>419</v>
      </c>
      <c r="AE169" s="427" t="s">
        <v>419</v>
      </c>
      <c r="AF169" s="424" t="s">
        <v>419</v>
      </c>
      <c r="AG169" s="424" t="s">
        <v>419</v>
      </c>
      <c r="AH169" s="424" t="s">
        <v>419</v>
      </c>
      <c r="AI169" s="424" t="s">
        <v>419</v>
      </c>
      <c r="AJ169" s="424" t="s">
        <v>419</v>
      </c>
      <c r="AK169" s="315" t="s">
        <v>419</v>
      </c>
      <c r="AL169" s="314" t="s">
        <v>419</v>
      </c>
      <c r="AM169" s="314" t="s">
        <v>419</v>
      </c>
      <c r="AN169" s="314" t="s">
        <v>419</v>
      </c>
      <c r="AO169" s="425" t="s">
        <v>419</v>
      </c>
      <c r="AP169" s="424" t="s">
        <v>419</v>
      </c>
      <c r="AQ169" s="424" t="s">
        <v>419</v>
      </c>
      <c r="AR169" s="424" t="s">
        <v>419</v>
      </c>
      <c r="AS169" s="424" t="s">
        <v>419</v>
      </c>
      <c r="AT169" s="424" t="s">
        <v>419</v>
      </c>
      <c r="AU169" s="315" t="s">
        <v>419</v>
      </c>
      <c r="AV169" s="314" t="s">
        <v>419</v>
      </c>
      <c r="AW169" s="314" t="s">
        <v>419</v>
      </c>
      <c r="AX169" s="314" t="s">
        <v>419</v>
      </c>
      <c r="AY169" s="425" t="s">
        <v>419</v>
      </c>
      <c r="AZ169" s="314" t="s">
        <v>419</v>
      </c>
      <c r="BA169" s="314" t="s">
        <v>419</v>
      </c>
      <c r="BB169" s="314" t="s">
        <v>419</v>
      </c>
      <c r="BC169" s="314" t="s">
        <v>419</v>
      </c>
      <c r="BD169" s="314" t="s">
        <v>419</v>
      </c>
      <c r="BE169" s="315" t="s">
        <v>419</v>
      </c>
      <c r="BF169" s="314" t="s">
        <v>419</v>
      </c>
      <c r="BG169" s="314" t="s">
        <v>419</v>
      </c>
      <c r="BH169" s="314" t="s">
        <v>419</v>
      </c>
      <c r="BI169" s="425" t="s">
        <v>419</v>
      </c>
      <c r="BJ169" s="314" t="s">
        <v>419</v>
      </c>
      <c r="BK169" s="314" t="s">
        <v>419</v>
      </c>
      <c r="BL169" s="314" t="s">
        <v>419</v>
      </c>
      <c r="BM169" s="314" t="s">
        <v>419</v>
      </c>
      <c r="BN169" s="314" t="s">
        <v>419</v>
      </c>
      <c r="BO169" s="315" t="s">
        <v>419</v>
      </c>
      <c r="BP169" s="314" t="s">
        <v>419</v>
      </c>
      <c r="BQ169" s="314" t="s">
        <v>419</v>
      </c>
      <c r="BR169" s="314" t="s">
        <v>419</v>
      </c>
      <c r="BS169" s="425" t="s">
        <v>419</v>
      </c>
      <c r="BT169" s="424" t="s">
        <v>419</v>
      </c>
      <c r="BU169" s="424" t="s">
        <v>419</v>
      </c>
      <c r="BV169" s="424" t="s">
        <v>419</v>
      </c>
      <c r="BW169" s="424" t="s">
        <v>419</v>
      </c>
      <c r="BX169" s="427" t="s">
        <v>419</v>
      </c>
      <c r="BY169" s="353"/>
    </row>
    <row r="170" spans="1:77" x14ac:dyDescent="0.25">
      <c r="A170" s="272" t="s">
        <v>314</v>
      </c>
      <c r="B170" s="311">
        <v>21.6</v>
      </c>
      <c r="C170" s="312">
        <v>21.6</v>
      </c>
      <c r="D170" s="312">
        <v>24</v>
      </c>
      <c r="E170" s="312">
        <v>23.2</v>
      </c>
      <c r="F170" s="421">
        <v>23.2</v>
      </c>
      <c r="G170" s="422">
        <v>29.6</v>
      </c>
      <c r="H170" s="421">
        <v>29.6</v>
      </c>
      <c r="I170" s="421">
        <v>29.6</v>
      </c>
      <c r="J170" s="421">
        <v>29.6</v>
      </c>
      <c r="K170" s="423">
        <v>29.6</v>
      </c>
      <c r="L170" s="421">
        <v>85.6</v>
      </c>
      <c r="M170" s="421">
        <v>97.6</v>
      </c>
      <c r="N170" s="421">
        <v>97.6</v>
      </c>
      <c r="O170" s="421">
        <v>97.6</v>
      </c>
      <c r="P170" s="421">
        <v>105.6</v>
      </c>
      <c r="Q170" s="422">
        <v>25.6</v>
      </c>
      <c r="R170" s="421">
        <v>28</v>
      </c>
      <c r="S170" s="421">
        <v>28</v>
      </c>
      <c r="T170" s="421">
        <v>28.8</v>
      </c>
      <c r="U170" s="423">
        <v>33.6</v>
      </c>
      <c r="V170" s="421">
        <v>23.2</v>
      </c>
      <c r="W170" s="421">
        <v>23.2</v>
      </c>
      <c r="X170" s="421">
        <v>31.2</v>
      </c>
      <c r="Y170" s="421">
        <v>28.8</v>
      </c>
      <c r="Z170" s="421">
        <v>31.2</v>
      </c>
      <c r="AA170" s="426" t="s">
        <v>419</v>
      </c>
      <c r="AB170" s="424" t="s">
        <v>419</v>
      </c>
      <c r="AC170" s="424" t="s">
        <v>419</v>
      </c>
      <c r="AD170" s="424" t="s">
        <v>419</v>
      </c>
      <c r="AE170" s="427" t="s">
        <v>419</v>
      </c>
      <c r="AF170" s="424" t="s">
        <v>419</v>
      </c>
      <c r="AG170" s="424" t="s">
        <v>419</v>
      </c>
      <c r="AH170" s="424" t="s">
        <v>419</v>
      </c>
      <c r="AI170" s="424" t="s">
        <v>419</v>
      </c>
      <c r="AJ170" s="424" t="s">
        <v>419</v>
      </c>
      <c r="AK170" s="315" t="s">
        <v>419</v>
      </c>
      <c r="AL170" s="314" t="s">
        <v>419</v>
      </c>
      <c r="AM170" s="314" t="s">
        <v>419</v>
      </c>
      <c r="AN170" s="314" t="s">
        <v>419</v>
      </c>
      <c r="AO170" s="425" t="s">
        <v>419</v>
      </c>
      <c r="AP170" s="424" t="s">
        <v>419</v>
      </c>
      <c r="AQ170" s="424" t="s">
        <v>419</v>
      </c>
      <c r="AR170" s="424" t="s">
        <v>419</v>
      </c>
      <c r="AS170" s="424" t="s">
        <v>419</v>
      </c>
      <c r="AT170" s="424" t="s">
        <v>419</v>
      </c>
      <c r="AU170" s="422">
        <v>1207.2</v>
      </c>
      <c r="AV170" s="421">
        <v>1207.2</v>
      </c>
      <c r="AW170" s="421">
        <v>1207.2</v>
      </c>
      <c r="AX170" s="421">
        <v>1300.8</v>
      </c>
      <c r="AY170" s="423">
        <v>1302.4000000000001</v>
      </c>
      <c r="AZ170" s="421">
        <v>1024.8</v>
      </c>
      <c r="BA170" s="421">
        <v>1024.8</v>
      </c>
      <c r="BB170" s="421">
        <v>1024.8</v>
      </c>
      <c r="BC170" s="421">
        <v>1017.6</v>
      </c>
      <c r="BD170" s="421">
        <v>1017.6</v>
      </c>
      <c r="BE170" s="422">
        <v>643.20000000000005</v>
      </c>
      <c r="BF170" s="421">
        <v>687.2</v>
      </c>
      <c r="BG170" s="421">
        <v>687.2</v>
      </c>
      <c r="BH170" s="421">
        <v>687.2</v>
      </c>
      <c r="BI170" s="423">
        <v>684.8</v>
      </c>
      <c r="BJ170" s="421">
        <v>380</v>
      </c>
      <c r="BK170" s="421">
        <v>380</v>
      </c>
      <c r="BL170" s="421">
        <v>380</v>
      </c>
      <c r="BM170" s="421">
        <v>304</v>
      </c>
      <c r="BN170" s="421">
        <v>304</v>
      </c>
      <c r="BO170" s="422">
        <v>961.6</v>
      </c>
      <c r="BP170" s="421">
        <v>980</v>
      </c>
      <c r="BQ170" s="421">
        <v>981.6</v>
      </c>
      <c r="BR170" s="421">
        <v>1080</v>
      </c>
      <c r="BS170" s="423">
        <v>1080</v>
      </c>
      <c r="BT170" s="421">
        <v>1308</v>
      </c>
      <c r="BU170" s="421">
        <v>1313.6</v>
      </c>
      <c r="BV170" s="421">
        <v>1313.6</v>
      </c>
      <c r="BW170" s="421">
        <v>1340</v>
      </c>
      <c r="BX170" s="423">
        <v>1292.8</v>
      </c>
      <c r="BY170" s="353"/>
    </row>
    <row r="171" spans="1:77" x14ac:dyDescent="0.25">
      <c r="A171" s="272" t="s">
        <v>315</v>
      </c>
      <c r="B171" s="311">
        <v>23.2</v>
      </c>
      <c r="C171" s="312">
        <v>22.4</v>
      </c>
      <c r="D171" s="312">
        <v>20.8</v>
      </c>
      <c r="E171" s="312">
        <v>23.2</v>
      </c>
      <c r="F171" s="421">
        <v>21.6</v>
      </c>
      <c r="G171" s="426" t="s">
        <v>419</v>
      </c>
      <c r="H171" s="424" t="s">
        <v>419</v>
      </c>
      <c r="I171" s="424" t="s">
        <v>419</v>
      </c>
      <c r="J171" s="424" t="s">
        <v>419</v>
      </c>
      <c r="K171" s="427" t="s">
        <v>419</v>
      </c>
      <c r="L171" s="314" t="s">
        <v>419</v>
      </c>
      <c r="M171" s="314" t="s">
        <v>419</v>
      </c>
      <c r="N171" s="314" t="s">
        <v>419</v>
      </c>
      <c r="O171" s="314" t="s">
        <v>419</v>
      </c>
      <c r="P171" s="314" t="s">
        <v>419</v>
      </c>
      <c r="Q171" s="422">
        <v>24</v>
      </c>
      <c r="R171" s="421">
        <v>23.2</v>
      </c>
      <c r="S171" s="421">
        <v>24</v>
      </c>
      <c r="T171" s="421">
        <v>23.2</v>
      </c>
      <c r="U171" s="423">
        <v>24</v>
      </c>
      <c r="V171" s="421">
        <v>61.6</v>
      </c>
      <c r="W171" s="421">
        <v>61.6</v>
      </c>
      <c r="X171" s="421">
        <v>13.6</v>
      </c>
      <c r="Y171" s="421">
        <v>13.6</v>
      </c>
      <c r="Z171" s="421">
        <v>13.6</v>
      </c>
      <c r="AA171" s="426" t="s">
        <v>419</v>
      </c>
      <c r="AB171" s="424" t="s">
        <v>419</v>
      </c>
      <c r="AC171" s="424" t="s">
        <v>419</v>
      </c>
      <c r="AD171" s="424" t="s">
        <v>419</v>
      </c>
      <c r="AE171" s="427" t="s">
        <v>419</v>
      </c>
      <c r="AF171" s="424" t="s">
        <v>419</v>
      </c>
      <c r="AG171" s="424" t="s">
        <v>419</v>
      </c>
      <c r="AH171" s="424" t="s">
        <v>419</v>
      </c>
      <c r="AI171" s="424" t="s">
        <v>419</v>
      </c>
      <c r="AJ171" s="424" t="s">
        <v>419</v>
      </c>
      <c r="AK171" s="315" t="s">
        <v>419</v>
      </c>
      <c r="AL171" s="314" t="s">
        <v>419</v>
      </c>
      <c r="AM171" s="314" t="s">
        <v>419</v>
      </c>
      <c r="AN171" s="314" t="s">
        <v>419</v>
      </c>
      <c r="AO171" s="425" t="s">
        <v>419</v>
      </c>
      <c r="AP171" s="424" t="s">
        <v>419</v>
      </c>
      <c r="AQ171" s="424" t="s">
        <v>419</v>
      </c>
      <c r="AR171" s="424" t="s">
        <v>419</v>
      </c>
      <c r="AS171" s="424" t="s">
        <v>419</v>
      </c>
      <c r="AT171" s="424" t="s">
        <v>419</v>
      </c>
      <c r="AU171" s="315" t="s">
        <v>419</v>
      </c>
      <c r="AV171" s="314" t="s">
        <v>419</v>
      </c>
      <c r="AW171" s="314" t="s">
        <v>419</v>
      </c>
      <c r="AX171" s="314" t="s">
        <v>419</v>
      </c>
      <c r="AY171" s="425" t="s">
        <v>419</v>
      </c>
      <c r="AZ171" s="314" t="s">
        <v>419</v>
      </c>
      <c r="BA171" s="314" t="s">
        <v>419</v>
      </c>
      <c r="BB171" s="314" t="s">
        <v>419</v>
      </c>
      <c r="BC171" s="314" t="s">
        <v>419</v>
      </c>
      <c r="BD171" s="314" t="s">
        <v>419</v>
      </c>
      <c r="BE171" s="315" t="s">
        <v>419</v>
      </c>
      <c r="BF171" s="314" t="s">
        <v>419</v>
      </c>
      <c r="BG171" s="314" t="s">
        <v>419</v>
      </c>
      <c r="BH171" s="314" t="s">
        <v>419</v>
      </c>
      <c r="BI171" s="425" t="s">
        <v>419</v>
      </c>
      <c r="BJ171" s="314" t="s">
        <v>419</v>
      </c>
      <c r="BK171" s="314" t="s">
        <v>419</v>
      </c>
      <c r="BL171" s="314" t="s">
        <v>419</v>
      </c>
      <c r="BM171" s="314" t="s">
        <v>419</v>
      </c>
      <c r="BN171" s="314" t="s">
        <v>419</v>
      </c>
      <c r="BO171" s="315" t="s">
        <v>419</v>
      </c>
      <c r="BP171" s="314" t="s">
        <v>419</v>
      </c>
      <c r="BQ171" s="314" t="s">
        <v>419</v>
      </c>
      <c r="BR171" s="314" t="s">
        <v>419</v>
      </c>
      <c r="BS171" s="425" t="s">
        <v>419</v>
      </c>
      <c r="BT171" s="424" t="s">
        <v>419</v>
      </c>
      <c r="BU171" s="424" t="s">
        <v>419</v>
      </c>
      <c r="BV171" s="424" t="s">
        <v>419</v>
      </c>
      <c r="BW171" s="424" t="s">
        <v>419</v>
      </c>
      <c r="BX171" s="427" t="s">
        <v>419</v>
      </c>
      <c r="BY171" s="353"/>
    </row>
    <row r="172" spans="1:77" x14ac:dyDescent="0.25">
      <c r="A172" s="272" t="s">
        <v>316</v>
      </c>
      <c r="B172" s="311" t="s">
        <v>419</v>
      </c>
      <c r="C172" s="312" t="s">
        <v>419</v>
      </c>
      <c r="D172" s="312" t="s">
        <v>419</v>
      </c>
      <c r="E172" s="312" t="s">
        <v>419</v>
      </c>
      <c r="F172" s="421" t="s">
        <v>419</v>
      </c>
      <c r="G172" s="426" t="s">
        <v>419</v>
      </c>
      <c r="H172" s="424" t="s">
        <v>419</v>
      </c>
      <c r="I172" s="424" t="s">
        <v>419</v>
      </c>
      <c r="J172" s="424" t="s">
        <v>419</v>
      </c>
      <c r="K172" s="427" t="s">
        <v>419</v>
      </c>
      <c r="L172" s="314" t="s">
        <v>419</v>
      </c>
      <c r="M172" s="314" t="s">
        <v>419</v>
      </c>
      <c r="N172" s="314" t="s">
        <v>419</v>
      </c>
      <c r="O172" s="314" t="s">
        <v>419</v>
      </c>
      <c r="P172" s="314" t="s">
        <v>419</v>
      </c>
      <c r="Q172" s="422" t="s">
        <v>419</v>
      </c>
      <c r="R172" s="421" t="s">
        <v>419</v>
      </c>
      <c r="S172" s="421" t="s">
        <v>419</v>
      </c>
      <c r="T172" s="421" t="s">
        <v>419</v>
      </c>
      <c r="U172" s="423" t="s">
        <v>419</v>
      </c>
      <c r="V172" s="421" t="s">
        <v>419</v>
      </c>
      <c r="W172" s="421" t="s">
        <v>419</v>
      </c>
      <c r="X172" s="421" t="s">
        <v>419</v>
      </c>
      <c r="Y172" s="421" t="s">
        <v>419</v>
      </c>
      <c r="Z172" s="421" t="s">
        <v>419</v>
      </c>
      <c r="AA172" s="426" t="s">
        <v>419</v>
      </c>
      <c r="AB172" s="424" t="s">
        <v>419</v>
      </c>
      <c r="AC172" s="424" t="s">
        <v>419</v>
      </c>
      <c r="AD172" s="424" t="s">
        <v>419</v>
      </c>
      <c r="AE172" s="427" t="s">
        <v>419</v>
      </c>
      <c r="AF172" s="424" t="s">
        <v>419</v>
      </c>
      <c r="AG172" s="424" t="s">
        <v>419</v>
      </c>
      <c r="AH172" s="424" t="s">
        <v>419</v>
      </c>
      <c r="AI172" s="424" t="s">
        <v>419</v>
      </c>
      <c r="AJ172" s="424" t="s">
        <v>419</v>
      </c>
      <c r="AK172" s="315" t="s">
        <v>419</v>
      </c>
      <c r="AL172" s="314" t="s">
        <v>419</v>
      </c>
      <c r="AM172" s="314" t="s">
        <v>419</v>
      </c>
      <c r="AN172" s="314" t="s">
        <v>419</v>
      </c>
      <c r="AO172" s="425" t="s">
        <v>419</v>
      </c>
      <c r="AP172" s="424" t="s">
        <v>419</v>
      </c>
      <c r="AQ172" s="424" t="s">
        <v>419</v>
      </c>
      <c r="AR172" s="424" t="s">
        <v>419</v>
      </c>
      <c r="AS172" s="424" t="s">
        <v>419</v>
      </c>
      <c r="AT172" s="424" t="s">
        <v>419</v>
      </c>
      <c r="AU172" s="315" t="s">
        <v>419</v>
      </c>
      <c r="AV172" s="314" t="s">
        <v>419</v>
      </c>
      <c r="AW172" s="314" t="s">
        <v>419</v>
      </c>
      <c r="AX172" s="314" t="s">
        <v>419</v>
      </c>
      <c r="AY172" s="425" t="s">
        <v>419</v>
      </c>
      <c r="AZ172" s="314" t="s">
        <v>419</v>
      </c>
      <c r="BA172" s="314" t="s">
        <v>419</v>
      </c>
      <c r="BB172" s="314" t="s">
        <v>419</v>
      </c>
      <c r="BC172" s="314" t="s">
        <v>419</v>
      </c>
      <c r="BD172" s="314" t="s">
        <v>419</v>
      </c>
      <c r="BE172" s="315" t="s">
        <v>419</v>
      </c>
      <c r="BF172" s="314" t="s">
        <v>419</v>
      </c>
      <c r="BG172" s="314" t="s">
        <v>419</v>
      </c>
      <c r="BH172" s="314" t="s">
        <v>419</v>
      </c>
      <c r="BI172" s="425" t="s">
        <v>419</v>
      </c>
      <c r="BJ172" s="314" t="s">
        <v>419</v>
      </c>
      <c r="BK172" s="314" t="s">
        <v>419</v>
      </c>
      <c r="BL172" s="314" t="s">
        <v>419</v>
      </c>
      <c r="BM172" s="314" t="s">
        <v>419</v>
      </c>
      <c r="BN172" s="314" t="s">
        <v>419</v>
      </c>
      <c r="BO172" s="315" t="s">
        <v>419</v>
      </c>
      <c r="BP172" s="314" t="s">
        <v>419</v>
      </c>
      <c r="BQ172" s="314" t="s">
        <v>419</v>
      </c>
      <c r="BR172" s="314" t="s">
        <v>419</v>
      </c>
      <c r="BS172" s="425" t="s">
        <v>419</v>
      </c>
      <c r="BT172" s="424" t="s">
        <v>419</v>
      </c>
      <c r="BU172" s="424" t="s">
        <v>419</v>
      </c>
      <c r="BV172" s="424" t="s">
        <v>419</v>
      </c>
      <c r="BW172" s="424" t="s">
        <v>419</v>
      </c>
      <c r="BX172" s="427" t="s">
        <v>419</v>
      </c>
      <c r="BY172" s="353"/>
    </row>
    <row r="173" spans="1:77" x14ac:dyDescent="0.25">
      <c r="A173" s="272" t="s">
        <v>317</v>
      </c>
      <c r="B173" s="311">
        <v>20</v>
      </c>
      <c r="C173" s="312">
        <v>19.2</v>
      </c>
      <c r="D173" s="312">
        <v>20.8</v>
      </c>
      <c r="E173" s="312">
        <v>21.6</v>
      </c>
      <c r="F173" s="421">
        <v>21.6</v>
      </c>
      <c r="G173" s="422">
        <v>29.6</v>
      </c>
      <c r="H173" s="421">
        <v>29.6</v>
      </c>
      <c r="I173" s="421">
        <v>29.6</v>
      </c>
      <c r="J173" s="421">
        <v>29.6</v>
      </c>
      <c r="K173" s="423">
        <v>29.6</v>
      </c>
      <c r="L173" s="421">
        <v>76.8</v>
      </c>
      <c r="M173" s="421">
        <v>76.8</v>
      </c>
      <c r="N173" s="421">
        <v>76.8</v>
      </c>
      <c r="O173" s="421">
        <v>76.8</v>
      </c>
      <c r="P173" s="421">
        <v>76.8</v>
      </c>
      <c r="Q173" s="422">
        <v>9.6</v>
      </c>
      <c r="R173" s="421">
        <v>13.6</v>
      </c>
      <c r="S173" s="421">
        <v>16.8</v>
      </c>
      <c r="T173" s="421">
        <v>20</v>
      </c>
      <c r="U173" s="423">
        <v>19.2</v>
      </c>
      <c r="V173" s="421">
        <v>22.4</v>
      </c>
      <c r="W173" s="421">
        <v>26.4</v>
      </c>
      <c r="X173" s="421">
        <v>26.4</v>
      </c>
      <c r="Y173" s="421">
        <v>34.4</v>
      </c>
      <c r="Z173" s="421">
        <v>32</v>
      </c>
      <c r="AA173" s="426" t="s">
        <v>419</v>
      </c>
      <c r="AB173" s="424" t="s">
        <v>419</v>
      </c>
      <c r="AC173" s="424" t="s">
        <v>419</v>
      </c>
      <c r="AD173" s="424" t="s">
        <v>419</v>
      </c>
      <c r="AE173" s="427" t="s">
        <v>419</v>
      </c>
      <c r="AF173" s="424" t="s">
        <v>419</v>
      </c>
      <c r="AG173" s="424" t="s">
        <v>419</v>
      </c>
      <c r="AH173" s="424" t="s">
        <v>419</v>
      </c>
      <c r="AI173" s="424" t="s">
        <v>419</v>
      </c>
      <c r="AJ173" s="424" t="s">
        <v>419</v>
      </c>
      <c r="AK173" s="315" t="s">
        <v>419</v>
      </c>
      <c r="AL173" s="314" t="s">
        <v>419</v>
      </c>
      <c r="AM173" s="314" t="s">
        <v>419</v>
      </c>
      <c r="AN173" s="314" t="s">
        <v>419</v>
      </c>
      <c r="AO173" s="425" t="s">
        <v>419</v>
      </c>
      <c r="AP173" s="424" t="s">
        <v>419</v>
      </c>
      <c r="AQ173" s="424" t="s">
        <v>419</v>
      </c>
      <c r="AR173" s="424" t="s">
        <v>419</v>
      </c>
      <c r="AS173" s="424" t="s">
        <v>419</v>
      </c>
      <c r="AT173" s="424" t="s">
        <v>419</v>
      </c>
      <c r="AU173" s="315" t="s">
        <v>419</v>
      </c>
      <c r="AV173" s="314" t="s">
        <v>419</v>
      </c>
      <c r="AW173" s="314" t="s">
        <v>419</v>
      </c>
      <c r="AX173" s="314" t="s">
        <v>419</v>
      </c>
      <c r="AY173" s="425" t="s">
        <v>419</v>
      </c>
      <c r="AZ173" s="314" t="s">
        <v>419</v>
      </c>
      <c r="BA173" s="314" t="s">
        <v>419</v>
      </c>
      <c r="BB173" s="314" t="s">
        <v>419</v>
      </c>
      <c r="BC173" s="314" t="s">
        <v>419</v>
      </c>
      <c r="BD173" s="314" t="s">
        <v>419</v>
      </c>
      <c r="BE173" s="315" t="s">
        <v>419</v>
      </c>
      <c r="BF173" s="314" t="s">
        <v>419</v>
      </c>
      <c r="BG173" s="314" t="s">
        <v>419</v>
      </c>
      <c r="BH173" s="314" t="s">
        <v>419</v>
      </c>
      <c r="BI173" s="425" t="s">
        <v>419</v>
      </c>
      <c r="BJ173" s="314" t="s">
        <v>419</v>
      </c>
      <c r="BK173" s="314" t="s">
        <v>419</v>
      </c>
      <c r="BL173" s="314" t="s">
        <v>419</v>
      </c>
      <c r="BM173" s="314" t="s">
        <v>419</v>
      </c>
      <c r="BN173" s="314" t="s">
        <v>419</v>
      </c>
      <c r="BO173" s="315" t="s">
        <v>419</v>
      </c>
      <c r="BP173" s="314" t="s">
        <v>419</v>
      </c>
      <c r="BQ173" s="314" t="s">
        <v>419</v>
      </c>
      <c r="BR173" s="314" t="s">
        <v>419</v>
      </c>
      <c r="BS173" s="425" t="s">
        <v>419</v>
      </c>
      <c r="BT173" s="424" t="s">
        <v>419</v>
      </c>
      <c r="BU173" s="424" t="s">
        <v>419</v>
      </c>
      <c r="BV173" s="424" t="s">
        <v>419</v>
      </c>
      <c r="BW173" s="424" t="s">
        <v>419</v>
      </c>
      <c r="BX173" s="427" t="s">
        <v>419</v>
      </c>
      <c r="BY173" s="353"/>
    </row>
    <row r="174" spans="1:77" x14ac:dyDescent="0.25">
      <c r="A174" s="272" t="s">
        <v>318</v>
      </c>
      <c r="B174" s="311">
        <v>17.600000000000001</v>
      </c>
      <c r="C174" s="312">
        <v>16.8</v>
      </c>
      <c r="D174" s="312">
        <v>20</v>
      </c>
      <c r="E174" s="312">
        <v>20.8</v>
      </c>
      <c r="F174" s="421">
        <v>21.6</v>
      </c>
      <c r="G174" s="426" t="s">
        <v>419</v>
      </c>
      <c r="H174" s="424" t="s">
        <v>419</v>
      </c>
      <c r="I174" s="424" t="s">
        <v>419</v>
      </c>
      <c r="J174" s="424" t="s">
        <v>419</v>
      </c>
      <c r="K174" s="427" t="s">
        <v>419</v>
      </c>
      <c r="L174" s="314" t="s">
        <v>419</v>
      </c>
      <c r="M174" s="314" t="s">
        <v>419</v>
      </c>
      <c r="N174" s="314" t="s">
        <v>419</v>
      </c>
      <c r="O174" s="314" t="s">
        <v>419</v>
      </c>
      <c r="P174" s="314" t="s">
        <v>419</v>
      </c>
      <c r="Q174" s="422">
        <v>17.600000000000001</v>
      </c>
      <c r="R174" s="421">
        <v>20.8</v>
      </c>
      <c r="S174" s="421">
        <v>20</v>
      </c>
      <c r="T174" s="421">
        <v>20</v>
      </c>
      <c r="U174" s="423">
        <v>24</v>
      </c>
      <c r="V174" s="421">
        <v>50.4</v>
      </c>
      <c r="W174" s="421">
        <v>46.4</v>
      </c>
      <c r="X174" s="421">
        <v>59.2</v>
      </c>
      <c r="Y174" s="421">
        <v>59.2</v>
      </c>
      <c r="Z174" s="421">
        <v>50.4</v>
      </c>
      <c r="AA174" s="426" t="s">
        <v>419</v>
      </c>
      <c r="AB174" s="424" t="s">
        <v>419</v>
      </c>
      <c r="AC174" s="424" t="s">
        <v>419</v>
      </c>
      <c r="AD174" s="424" t="s">
        <v>419</v>
      </c>
      <c r="AE174" s="427" t="s">
        <v>419</v>
      </c>
      <c r="AF174" s="424" t="s">
        <v>419</v>
      </c>
      <c r="AG174" s="424" t="s">
        <v>419</v>
      </c>
      <c r="AH174" s="424" t="s">
        <v>419</v>
      </c>
      <c r="AI174" s="424" t="s">
        <v>419</v>
      </c>
      <c r="AJ174" s="424" t="s">
        <v>419</v>
      </c>
      <c r="AK174" s="315" t="s">
        <v>419</v>
      </c>
      <c r="AL174" s="314" t="s">
        <v>419</v>
      </c>
      <c r="AM174" s="314" t="s">
        <v>419</v>
      </c>
      <c r="AN174" s="314" t="s">
        <v>419</v>
      </c>
      <c r="AO174" s="425" t="s">
        <v>419</v>
      </c>
      <c r="AP174" s="424" t="s">
        <v>419</v>
      </c>
      <c r="AQ174" s="424" t="s">
        <v>419</v>
      </c>
      <c r="AR174" s="424" t="s">
        <v>419</v>
      </c>
      <c r="AS174" s="424" t="s">
        <v>419</v>
      </c>
      <c r="AT174" s="424" t="s">
        <v>419</v>
      </c>
      <c r="AU174" s="315" t="s">
        <v>419</v>
      </c>
      <c r="AV174" s="314" t="s">
        <v>419</v>
      </c>
      <c r="AW174" s="314" t="s">
        <v>419</v>
      </c>
      <c r="AX174" s="314" t="s">
        <v>419</v>
      </c>
      <c r="AY174" s="425" t="s">
        <v>419</v>
      </c>
      <c r="AZ174" s="314" t="s">
        <v>419</v>
      </c>
      <c r="BA174" s="314" t="s">
        <v>419</v>
      </c>
      <c r="BB174" s="314" t="s">
        <v>419</v>
      </c>
      <c r="BC174" s="314" t="s">
        <v>419</v>
      </c>
      <c r="BD174" s="314" t="s">
        <v>419</v>
      </c>
      <c r="BE174" s="315" t="s">
        <v>419</v>
      </c>
      <c r="BF174" s="314" t="s">
        <v>419</v>
      </c>
      <c r="BG174" s="314" t="s">
        <v>419</v>
      </c>
      <c r="BH174" s="314" t="s">
        <v>419</v>
      </c>
      <c r="BI174" s="425" t="s">
        <v>419</v>
      </c>
      <c r="BJ174" s="314" t="s">
        <v>419</v>
      </c>
      <c r="BK174" s="314" t="s">
        <v>419</v>
      </c>
      <c r="BL174" s="314" t="s">
        <v>419</v>
      </c>
      <c r="BM174" s="314" t="s">
        <v>419</v>
      </c>
      <c r="BN174" s="314" t="s">
        <v>419</v>
      </c>
      <c r="BO174" s="315" t="s">
        <v>419</v>
      </c>
      <c r="BP174" s="314" t="s">
        <v>419</v>
      </c>
      <c r="BQ174" s="314" t="s">
        <v>419</v>
      </c>
      <c r="BR174" s="314" t="s">
        <v>419</v>
      </c>
      <c r="BS174" s="425" t="s">
        <v>419</v>
      </c>
      <c r="BT174" s="424" t="s">
        <v>419</v>
      </c>
      <c r="BU174" s="424" t="s">
        <v>419</v>
      </c>
      <c r="BV174" s="424" t="s">
        <v>419</v>
      </c>
      <c r="BW174" s="424" t="s">
        <v>419</v>
      </c>
      <c r="BX174" s="427" t="s">
        <v>419</v>
      </c>
      <c r="BY174" s="353"/>
    </row>
    <row r="175" spans="1:77" x14ac:dyDescent="0.25">
      <c r="A175" s="272" t="s">
        <v>319</v>
      </c>
      <c r="B175" s="311">
        <v>20</v>
      </c>
      <c r="C175" s="312">
        <v>16.8</v>
      </c>
      <c r="D175" s="312">
        <v>20.8</v>
      </c>
      <c r="E175" s="312">
        <v>20</v>
      </c>
      <c r="F175" s="421">
        <v>20</v>
      </c>
      <c r="G175" s="426">
        <v>26.8</v>
      </c>
      <c r="H175" s="424">
        <v>26.8</v>
      </c>
      <c r="I175" s="424">
        <v>26.8</v>
      </c>
      <c r="J175" s="424">
        <v>26.8</v>
      </c>
      <c r="K175" s="427">
        <v>26.8</v>
      </c>
      <c r="L175" s="421">
        <v>72.400000000000006</v>
      </c>
      <c r="M175" s="421">
        <v>72.400000000000006</v>
      </c>
      <c r="N175" s="421">
        <v>72.400000000000006</v>
      </c>
      <c r="O175" s="421">
        <v>72.400000000000006</v>
      </c>
      <c r="P175" s="421">
        <v>72.400000000000006</v>
      </c>
      <c r="Q175" s="422">
        <v>31.2</v>
      </c>
      <c r="R175" s="421">
        <v>29.6</v>
      </c>
      <c r="S175" s="421">
        <v>19.2</v>
      </c>
      <c r="T175" s="421">
        <v>37.6</v>
      </c>
      <c r="U175" s="423">
        <v>17.600000000000001</v>
      </c>
      <c r="V175" s="421">
        <v>21.6</v>
      </c>
      <c r="W175" s="421">
        <v>21.6</v>
      </c>
      <c r="X175" s="421">
        <v>21.6</v>
      </c>
      <c r="Y175" s="421">
        <v>13.6</v>
      </c>
      <c r="Z175" s="421">
        <v>13.6</v>
      </c>
      <c r="AA175" s="426" t="s">
        <v>419</v>
      </c>
      <c r="AB175" s="424" t="s">
        <v>419</v>
      </c>
      <c r="AC175" s="424" t="s">
        <v>419</v>
      </c>
      <c r="AD175" s="424" t="s">
        <v>419</v>
      </c>
      <c r="AE175" s="427" t="s">
        <v>419</v>
      </c>
      <c r="AF175" s="424" t="s">
        <v>419</v>
      </c>
      <c r="AG175" s="424" t="s">
        <v>419</v>
      </c>
      <c r="AH175" s="424" t="s">
        <v>419</v>
      </c>
      <c r="AI175" s="424" t="s">
        <v>419</v>
      </c>
      <c r="AJ175" s="424" t="s">
        <v>419</v>
      </c>
      <c r="AK175" s="315" t="s">
        <v>419</v>
      </c>
      <c r="AL175" s="314" t="s">
        <v>419</v>
      </c>
      <c r="AM175" s="314" t="s">
        <v>419</v>
      </c>
      <c r="AN175" s="314" t="s">
        <v>419</v>
      </c>
      <c r="AO175" s="425" t="s">
        <v>419</v>
      </c>
      <c r="AP175" s="424" t="s">
        <v>419</v>
      </c>
      <c r="AQ175" s="424" t="s">
        <v>419</v>
      </c>
      <c r="AR175" s="424" t="s">
        <v>419</v>
      </c>
      <c r="AS175" s="424" t="s">
        <v>419</v>
      </c>
      <c r="AT175" s="424" t="s">
        <v>419</v>
      </c>
      <c r="AU175" s="315" t="s">
        <v>419</v>
      </c>
      <c r="AV175" s="314" t="s">
        <v>419</v>
      </c>
      <c r="AW175" s="314" t="s">
        <v>419</v>
      </c>
      <c r="AX175" s="314" t="s">
        <v>419</v>
      </c>
      <c r="AY175" s="425" t="s">
        <v>419</v>
      </c>
      <c r="AZ175" s="421">
        <v>687.2</v>
      </c>
      <c r="BA175" s="421">
        <v>687.2</v>
      </c>
      <c r="BB175" s="421">
        <v>687.2</v>
      </c>
      <c r="BC175" s="421">
        <v>687.2</v>
      </c>
      <c r="BD175" s="421">
        <v>687.2</v>
      </c>
      <c r="BE175" s="315" t="s">
        <v>419</v>
      </c>
      <c r="BF175" s="314" t="s">
        <v>419</v>
      </c>
      <c r="BG175" s="314" t="s">
        <v>419</v>
      </c>
      <c r="BH175" s="314" t="s">
        <v>419</v>
      </c>
      <c r="BI175" s="425" t="s">
        <v>419</v>
      </c>
      <c r="BJ175" s="314" t="s">
        <v>419</v>
      </c>
      <c r="BK175" s="314" t="s">
        <v>419</v>
      </c>
      <c r="BL175" s="314" t="s">
        <v>419</v>
      </c>
      <c r="BM175" s="314" t="s">
        <v>419</v>
      </c>
      <c r="BN175" s="314" t="s">
        <v>419</v>
      </c>
      <c r="BO175" s="315" t="s">
        <v>419</v>
      </c>
      <c r="BP175" s="314" t="s">
        <v>419</v>
      </c>
      <c r="BQ175" s="314" t="s">
        <v>419</v>
      </c>
      <c r="BR175" s="314" t="s">
        <v>419</v>
      </c>
      <c r="BS175" s="425" t="s">
        <v>419</v>
      </c>
      <c r="BT175" s="424" t="s">
        <v>419</v>
      </c>
      <c r="BU175" s="424" t="s">
        <v>419</v>
      </c>
      <c r="BV175" s="424" t="s">
        <v>419</v>
      </c>
      <c r="BW175" s="424" t="s">
        <v>419</v>
      </c>
      <c r="BX175" s="427" t="s">
        <v>419</v>
      </c>
      <c r="BY175" s="353"/>
    </row>
    <row r="176" spans="1:77" x14ac:dyDescent="0.25">
      <c r="A176" s="272" t="s">
        <v>320</v>
      </c>
      <c r="B176" s="311">
        <v>21.6</v>
      </c>
      <c r="C176" s="312">
        <v>20</v>
      </c>
      <c r="D176" s="312">
        <v>22.4</v>
      </c>
      <c r="E176" s="312">
        <v>22.4</v>
      </c>
      <c r="F176" s="421">
        <v>22.4</v>
      </c>
      <c r="G176" s="422">
        <v>29.6</v>
      </c>
      <c r="H176" s="421">
        <v>29.6</v>
      </c>
      <c r="I176" s="421">
        <v>29.6</v>
      </c>
      <c r="J176" s="421">
        <v>29.6</v>
      </c>
      <c r="K176" s="423">
        <v>29.6</v>
      </c>
      <c r="L176" s="421">
        <v>71.2</v>
      </c>
      <c r="M176" s="421">
        <v>68</v>
      </c>
      <c r="N176" s="421">
        <v>68</v>
      </c>
      <c r="O176" s="421">
        <v>68</v>
      </c>
      <c r="P176" s="421">
        <v>68</v>
      </c>
      <c r="Q176" s="422">
        <v>26.4</v>
      </c>
      <c r="R176" s="421">
        <v>24</v>
      </c>
      <c r="S176" s="421">
        <v>24.8</v>
      </c>
      <c r="T176" s="421">
        <v>24</v>
      </c>
      <c r="U176" s="423">
        <v>24.8</v>
      </c>
      <c r="V176" s="421">
        <v>17.600000000000001</v>
      </c>
      <c r="W176" s="421">
        <v>20</v>
      </c>
      <c r="X176" s="421">
        <v>18.399999999999999</v>
      </c>
      <c r="Y176" s="421">
        <v>27.2</v>
      </c>
      <c r="Z176" s="421">
        <v>17.600000000000001</v>
      </c>
      <c r="AA176" s="422">
        <v>15.2</v>
      </c>
      <c r="AB176" s="421">
        <v>12</v>
      </c>
      <c r="AC176" s="421">
        <v>10.4</v>
      </c>
      <c r="AD176" s="421">
        <v>10.4</v>
      </c>
      <c r="AE176" s="423">
        <v>11.2</v>
      </c>
      <c r="AF176" s="424" t="s">
        <v>419</v>
      </c>
      <c r="AG176" s="424" t="s">
        <v>419</v>
      </c>
      <c r="AH176" s="424" t="s">
        <v>419</v>
      </c>
      <c r="AI176" s="424" t="s">
        <v>419</v>
      </c>
      <c r="AJ176" s="424" t="s">
        <v>419</v>
      </c>
      <c r="AK176" s="422">
        <v>700</v>
      </c>
      <c r="AL176" s="421">
        <v>874.4</v>
      </c>
      <c r="AM176" s="421">
        <v>700</v>
      </c>
      <c r="AN176" s="421">
        <v>662.4</v>
      </c>
      <c r="AO176" s="423">
        <v>913.6</v>
      </c>
      <c r="AP176" s="424" t="s">
        <v>419</v>
      </c>
      <c r="AQ176" s="424" t="s">
        <v>419</v>
      </c>
      <c r="AR176" s="424" t="s">
        <v>419</v>
      </c>
      <c r="AS176" s="424" t="s">
        <v>419</v>
      </c>
      <c r="AT176" s="424" t="s">
        <v>419</v>
      </c>
      <c r="AU176" s="422">
        <v>1156</v>
      </c>
      <c r="AV176" s="421">
        <v>1100</v>
      </c>
      <c r="AW176" s="421">
        <v>1120.8</v>
      </c>
      <c r="AX176" s="421">
        <v>1123.2</v>
      </c>
      <c r="AY176" s="423">
        <v>1094.4000000000001</v>
      </c>
      <c r="AZ176" s="421">
        <v>936.8</v>
      </c>
      <c r="BA176" s="421">
        <v>855.2</v>
      </c>
      <c r="BB176" s="421">
        <v>918.4</v>
      </c>
      <c r="BC176" s="421">
        <v>890.4</v>
      </c>
      <c r="BD176" s="421">
        <v>840.8</v>
      </c>
      <c r="BE176" s="422">
        <v>568</v>
      </c>
      <c r="BF176" s="421">
        <v>559.20000000000005</v>
      </c>
      <c r="BG176" s="421">
        <v>551.20000000000005</v>
      </c>
      <c r="BH176" s="421">
        <v>561.6</v>
      </c>
      <c r="BI176" s="423">
        <v>532</v>
      </c>
      <c r="BJ176" s="421">
        <v>444</v>
      </c>
      <c r="BK176" s="421">
        <v>444</v>
      </c>
      <c r="BL176" s="421">
        <v>444</v>
      </c>
      <c r="BM176" s="421">
        <v>444</v>
      </c>
      <c r="BN176" s="421">
        <v>444</v>
      </c>
      <c r="BO176" s="422">
        <v>961.6</v>
      </c>
      <c r="BP176" s="421">
        <v>821.6</v>
      </c>
      <c r="BQ176" s="421">
        <v>721.6</v>
      </c>
      <c r="BR176" s="421">
        <v>924.8</v>
      </c>
      <c r="BS176" s="423">
        <v>980</v>
      </c>
      <c r="BT176" s="424">
        <v>1101.5999999999999</v>
      </c>
      <c r="BU176" s="424">
        <v>1101.5999999999999</v>
      </c>
      <c r="BV176" s="424">
        <v>786.4</v>
      </c>
      <c r="BW176" s="424">
        <v>1027.2</v>
      </c>
      <c r="BX176" s="427">
        <v>1027.2</v>
      </c>
      <c r="BY176" s="353"/>
    </row>
    <row r="177" spans="1:77" x14ac:dyDescent="0.25">
      <c r="A177" s="272" t="s">
        <v>321</v>
      </c>
      <c r="B177" s="311">
        <v>33.6</v>
      </c>
      <c r="C177" s="312">
        <v>32</v>
      </c>
      <c r="D177" s="312">
        <v>35.200000000000003</v>
      </c>
      <c r="E177" s="312">
        <v>36</v>
      </c>
      <c r="F177" s="421">
        <v>36.799999999999997</v>
      </c>
      <c r="G177" s="426" t="s">
        <v>419</v>
      </c>
      <c r="H177" s="424" t="s">
        <v>419</v>
      </c>
      <c r="I177" s="424" t="s">
        <v>419</v>
      </c>
      <c r="J177" s="424" t="s">
        <v>419</v>
      </c>
      <c r="K177" s="427" t="s">
        <v>419</v>
      </c>
      <c r="L177" s="314" t="s">
        <v>419</v>
      </c>
      <c r="M177" s="314" t="s">
        <v>419</v>
      </c>
      <c r="N177" s="314" t="s">
        <v>419</v>
      </c>
      <c r="O177" s="314" t="s">
        <v>419</v>
      </c>
      <c r="P177" s="314" t="s">
        <v>419</v>
      </c>
      <c r="Q177" s="422">
        <v>38.4</v>
      </c>
      <c r="R177" s="421">
        <v>41.6</v>
      </c>
      <c r="S177" s="421">
        <v>40.799999999999997</v>
      </c>
      <c r="T177" s="421">
        <v>40.799999999999997</v>
      </c>
      <c r="U177" s="423">
        <v>42.4</v>
      </c>
      <c r="V177" s="421">
        <v>30.4</v>
      </c>
      <c r="W177" s="421">
        <v>33.6</v>
      </c>
      <c r="X177" s="421">
        <v>33.6</v>
      </c>
      <c r="Y177" s="421">
        <v>42.4</v>
      </c>
      <c r="Z177" s="421">
        <v>45.6</v>
      </c>
      <c r="AA177" s="426" t="s">
        <v>419</v>
      </c>
      <c r="AB177" s="424" t="s">
        <v>419</v>
      </c>
      <c r="AC177" s="424" t="s">
        <v>419</v>
      </c>
      <c r="AD177" s="424" t="s">
        <v>419</v>
      </c>
      <c r="AE177" s="427" t="s">
        <v>419</v>
      </c>
      <c r="AF177" s="424" t="s">
        <v>419</v>
      </c>
      <c r="AG177" s="424" t="s">
        <v>419</v>
      </c>
      <c r="AH177" s="424" t="s">
        <v>419</v>
      </c>
      <c r="AI177" s="424" t="s">
        <v>419</v>
      </c>
      <c r="AJ177" s="424" t="s">
        <v>419</v>
      </c>
      <c r="AK177" s="422">
        <v>773.6</v>
      </c>
      <c r="AL177" s="421">
        <v>773.6</v>
      </c>
      <c r="AM177" s="421">
        <v>773.6</v>
      </c>
      <c r="AN177" s="421">
        <v>755.2</v>
      </c>
      <c r="AO177" s="423">
        <v>755.2</v>
      </c>
      <c r="AP177" s="424" t="s">
        <v>419</v>
      </c>
      <c r="AQ177" s="424" t="s">
        <v>419</v>
      </c>
      <c r="AR177" s="424" t="s">
        <v>419</v>
      </c>
      <c r="AS177" s="424" t="s">
        <v>419</v>
      </c>
      <c r="AT177" s="424" t="s">
        <v>419</v>
      </c>
      <c r="AU177" s="422">
        <v>1218.4000000000001</v>
      </c>
      <c r="AV177" s="421">
        <v>1218.4000000000001</v>
      </c>
      <c r="AW177" s="421">
        <v>1218.4000000000001</v>
      </c>
      <c r="AX177" s="421">
        <v>1216.8</v>
      </c>
      <c r="AY177" s="423">
        <v>1216.8</v>
      </c>
      <c r="AZ177" s="421">
        <v>755.2</v>
      </c>
      <c r="BA177" s="421">
        <v>715.2</v>
      </c>
      <c r="BB177" s="421">
        <v>716.8</v>
      </c>
      <c r="BC177" s="421">
        <v>743.2</v>
      </c>
      <c r="BD177" s="421">
        <v>743.2</v>
      </c>
      <c r="BE177" s="315">
        <v>360</v>
      </c>
      <c r="BF177" s="314">
        <v>360</v>
      </c>
      <c r="BG177" s="314">
        <v>360</v>
      </c>
      <c r="BH177" s="314">
        <v>360</v>
      </c>
      <c r="BI177" s="425">
        <v>360</v>
      </c>
      <c r="BJ177" s="314">
        <v>436</v>
      </c>
      <c r="BK177" s="314">
        <v>436</v>
      </c>
      <c r="BL177" s="314">
        <v>436</v>
      </c>
      <c r="BM177" s="314">
        <v>459.2</v>
      </c>
      <c r="BN177" s="314">
        <v>476.8</v>
      </c>
      <c r="BO177" s="422">
        <v>1041.5999999999999</v>
      </c>
      <c r="BP177" s="421">
        <v>1060.8</v>
      </c>
      <c r="BQ177" s="421">
        <v>995.2</v>
      </c>
      <c r="BR177" s="421">
        <v>1134.4000000000001</v>
      </c>
      <c r="BS177" s="423">
        <v>1101.5999999999999</v>
      </c>
      <c r="BT177" s="424">
        <v>1092</v>
      </c>
      <c r="BU177" s="424">
        <v>1132.8</v>
      </c>
      <c r="BV177" s="424">
        <v>1132.8</v>
      </c>
      <c r="BW177" s="424">
        <v>1385.6</v>
      </c>
      <c r="BX177" s="427">
        <v>1146.4000000000001</v>
      </c>
      <c r="BY177" s="353"/>
    </row>
    <row r="178" spans="1:77" x14ac:dyDescent="0.25">
      <c r="A178" s="272" t="s">
        <v>322</v>
      </c>
      <c r="B178" s="311">
        <v>19.2</v>
      </c>
      <c r="C178" s="312">
        <v>16</v>
      </c>
      <c r="D178" s="312">
        <v>20.8</v>
      </c>
      <c r="E178" s="312">
        <v>18.399999999999999</v>
      </c>
      <c r="F178" s="421">
        <v>18.399999999999999</v>
      </c>
      <c r="G178" s="426" t="s">
        <v>419</v>
      </c>
      <c r="H178" s="424" t="s">
        <v>419</v>
      </c>
      <c r="I178" s="424" t="s">
        <v>419</v>
      </c>
      <c r="J178" s="424" t="s">
        <v>419</v>
      </c>
      <c r="K178" s="427" t="s">
        <v>419</v>
      </c>
      <c r="L178" s="314" t="s">
        <v>419</v>
      </c>
      <c r="M178" s="314" t="s">
        <v>419</v>
      </c>
      <c r="N178" s="314" t="s">
        <v>419</v>
      </c>
      <c r="O178" s="314" t="s">
        <v>419</v>
      </c>
      <c r="P178" s="314" t="s">
        <v>419</v>
      </c>
      <c r="Q178" s="422">
        <v>20.8</v>
      </c>
      <c r="R178" s="421">
        <v>19.2</v>
      </c>
      <c r="S178" s="421">
        <v>13.6</v>
      </c>
      <c r="T178" s="421">
        <v>20.8</v>
      </c>
      <c r="U178" s="423">
        <v>21.6</v>
      </c>
      <c r="V178" s="421">
        <v>23.2</v>
      </c>
      <c r="W178" s="421">
        <v>24.8</v>
      </c>
      <c r="X178" s="421">
        <v>23.2</v>
      </c>
      <c r="Y178" s="421">
        <v>23.2</v>
      </c>
      <c r="Z178" s="421">
        <v>23.2</v>
      </c>
      <c r="AA178" s="426" t="s">
        <v>419</v>
      </c>
      <c r="AB178" s="424" t="s">
        <v>419</v>
      </c>
      <c r="AC178" s="424" t="s">
        <v>419</v>
      </c>
      <c r="AD178" s="424" t="s">
        <v>419</v>
      </c>
      <c r="AE178" s="427" t="s">
        <v>419</v>
      </c>
      <c r="AF178" s="424" t="s">
        <v>419</v>
      </c>
      <c r="AG178" s="424" t="s">
        <v>419</v>
      </c>
      <c r="AH178" s="424" t="s">
        <v>419</v>
      </c>
      <c r="AI178" s="424" t="s">
        <v>419</v>
      </c>
      <c r="AJ178" s="424" t="s">
        <v>419</v>
      </c>
      <c r="AK178" s="315" t="s">
        <v>419</v>
      </c>
      <c r="AL178" s="314" t="s">
        <v>419</v>
      </c>
      <c r="AM178" s="314" t="s">
        <v>419</v>
      </c>
      <c r="AN178" s="314" t="s">
        <v>419</v>
      </c>
      <c r="AO178" s="425" t="s">
        <v>419</v>
      </c>
      <c r="AP178" s="424" t="s">
        <v>419</v>
      </c>
      <c r="AQ178" s="424" t="s">
        <v>419</v>
      </c>
      <c r="AR178" s="424" t="s">
        <v>419</v>
      </c>
      <c r="AS178" s="424" t="s">
        <v>419</v>
      </c>
      <c r="AT178" s="424" t="s">
        <v>419</v>
      </c>
      <c r="AU178" s="315" t="s">
        <v>419</v>
      </c>
      <c r="AV178" s="314" t="s">
        <v>419</v>
      </c>
      <c r="AW178" s="314" t="s">
        <v>419</v>
      </c>
      <c r="AX178" s="314" t="s">
        <v>419</v>
      </c>
      <c r="AY178" s="425" t="s">
        <v>419</v>
      </c>
      <c r="AZ178" s="314" t="s">
        <v>419</v>
      </c>
      <c r="BA178" s="314" t="s">
        <v>419</v>
      </c>
      <c r="BB178" s="314" t="s">
        <v>419</v>
      </c>
      <c r="BC178" s="314" t="s">
        <v>419</v>
      </c>
      <c r="BD178" s="314" t="s">
        <v>419</v>
      </c>
      <c r="BE178" s="315" t="s">
        <v>419</v>
      </c>
      <c r="BF178" s="314" t="s">
        <v>419</v>
      </c>
      <c r="BG178" s="314" t="s">
        <v>419</v>
      </c>
      <c r="BH178" s="314" t="s">
        <v>419</v>
      </c>
      <c r="BI178" s="425" t="s">
        <v>419</v>
      </c>
      <c r="BJ178" s="314" t="s">
        <v>419</v>
      </c>
      <c r="BK178" s="314" t="s">
        <v>419</v>
      </c>
      <c r="BL178" s="314" t="s">
        <v>419</v>
      </c>
      <c r="BM178" s="314" t="s">
        <v>419</v>
      </c>
      <c r="BN178" s="314" t="s">
        <v>419</v>
      </c>
      <c r="BO178" s="315" t="s">
        <v>419</v>
      </c>
      <c r="BP178" s="314" t="s">
        <v>419</v>
      </c>
      <c r="BQ178" s="314" t="s">
        <v>419</v>
      </c>
      <c r="BR178" s="314" t="s">
        <v>419</v>
      </c>
      <c r="BS178" s="425" t="s">
        <v>419</v>
      </c>
      <c r="BT178" s="424" t="s">
        <v>419</v>
      </c>
      <c r="BU178" s="424" t="s">
        <v>419</v>
      </c>
      <c r="BV178" s="424" t="s">
        <v>419</v>
      </c>
      <c r="BW178" s="424" t="s">
        <v>419</v>
      </c>
      <c r="BX178" s="427" t="s">
        <v>419</v>
      </c>
      <c r="BY178" s="353"/>
    </row>
    <row r="179" spans="1:77" x14ac:dyDescent="0.25">
      <c r="A179" s="272" t="s">
        <v>323</v>
      </c>
      <c r="B179" s="315">
        <v>52</v>
      </c>
      <c r="C179" s="314">
        <v>52</v>
      </c>
      <c r="D179" s="314">
        <v>56</v>
      </c>
      <c r="E179" s="313">
        <v>56</v>
      </c>
      <c r="F179" s="424">
        <v>56</v>
      </c>
      <c r="G179" s="426" t="s">
        <v>419</v>
      </c>
      <c r="H179" s="424" t="s">
        <v>419</v>
      </c>
      <c r="I179" s="424" t="s">
        <v>419</v>
      </c>
      <c r="J179" s="424" t="s">
        <v>419</v>
      </c>
      <c r="K179" s="427" t="s">
        <v>419</v>
      </c>
      <c r="L179" s="314" t="s">
        <v>419</v>
      </c>
      <c r="M179" s="314" t="s">
        <v>419</v>
      </c>
      <c r="N179" s="314" t="s">
        <v>419</v>
      </c>
      <c r="O179" s="314" t="s">
        <v>419</v>
      </c>
      <c r="P179" s="314" t="s">
        <v>419</v>
      </c>
      <c r="Q179" s="422">
        <v>18.399999999999999</v>
      </c>
      <c r="R179" s="421">
        <v>18.399999999999999</v>
      </c>
      <c r="S179" s="421">
        <v>18.399999999999999</v>
      </c>
      <c r="T179" s="421">
        <v>18.399999999999999</v>
      </c>
      <c r="U179" s="423">
        <v>18.399999999999999</v>
      </c>
      <c r="V179" s="424">
        <v>49.6</v>
      </c>
      <c r="W179" s="424">
        <v>49.6</v>
      </c>
      <c r="X179" s="424">
        <v>49.6</v>
      </c>
      <c r="Y179" s="424">
        <v>49.6</v>
      </c>
      <c r="Z179" s="424">
        <v>49.6</v>
      </c>
      <c r="AA179" s="426" t="s">
        <v>419</v>
      </c>
      <c r="AB179" s="424" t="s">
        <v>419</v>
      </c>
      <c r="AC179" s="424" t="s">
        <v>419</v>
      </c>
      <c r="AD179" s="424" t="s">
        <v>419</v>
      </c>
      <c r="AE179" s="427" t="s">
        <v>419</v>
      </c>
      <c r="AF179" s="424" t="s">
        <v>419</v>
      </c>
      <c r="AG179" s="424" t="s">
        <v>419</v>
      </c>
      <c r="AH179" s="424" t="s">
        <v>419</v>
      </c>
      <c r="AI179" s="424" t="s">
        <v>419</v>
      </c>
      <c r="AJ179" s="424" t="s">
        <v>419</v>
      </c>
      <c r="AK179" s="315" t="s">
        <v>419</v>
      </c>
      <c r="AL179" s="314" t="s">
        <v>419</v>
      </c>
      <c r="AM179" s="314" t="s">
        <v>419</v>
      </c>
      <c r="AN179" s="314" t="s">
        <v>419</v>
      </c>
      <c r="AO179" s="425" t="s">
        <v>419</v>
      </c>
      <c r="AP179" s="424" t="s">
        <v>419</v>
      </c>
      <c r="AQ179" s="424" t="s">
        <v>419</v>
      </c>
      <c r="AR179" s="424" t="s">
        <v>419</v>
      </c>
      <c r="AS179" s="424" t="s">
        <v>419</v>
      </c>
      <c r="AT179" s="424" t="s">
        <v>419</v>
      </c>
      <c r="AU179" s="315" t="s">
        <v>419</v>
      </c>
      <c r="AV179" s="314" t="s">
        <v>419</v>
      </c>
      <c r="AW179" s="314" t="s">
        <v>419</v>
      </c>
      <c r="AX179" s="314" t="s">
        <v>419</v>
      </c>
      <c r="AY179" s="425" t="s">
        <v>419</v>
      </c>
      <c r="AZ179" s="314" t="s">
        <v>419</v>
      </c>
      <c r="BA179" s="314" t="s">
        <v>419</v>
      </c>
      <c r="BB179" s="314" t="s">
        <v>419</v>
      </c>
      <c r="BC179" s="314" t="s">
        <v>419</v>
      </c>
      <c r="BD179" s="314" t="s">
        <v>419</v>
      </c>
      <c r="BE179" s="315" t="s">
        <v>419</v>
      </c>
      <c r="BF179" s="314" t="s">
        <v>419</v>
      </c>
      <c r="BG179" s="314" t="s">
        <v>419</v>
      </c>
      <c r="BH179" s="314" t="s">
        <v>419</v>
      </c>
      <c r="BI179" s="425" t="s">
        <v>419</v>
      </c>
      <c r="BJ179" s="314" t="s">
        <v>419</v>
      </c>
      <c r="BK179" s="314" t="s">
        <v>419</v>
      </c>
      <c r="BL179" s="314" t="s">
        <v>419</v>
      </c>
      <c r="BM179" s="314" t="s">
        <v>419</v>
      </c>
      <c r="BN179" s="314" t="s">
        <v>419</v>
      </c>
      <c r="BO179" s="315" t="s">
        <v>419</v>
      </c>
      <c r="BP179" s="314" t="s">
        <v>419</v>
      </c>
      <c r="BQ179" s="314" t="s">
        <v>419</v>
      </c>
      <c r="BR179" s="314" t="s">
        <v>419</v>
      </c>
      <c r="BS179" s="425" t="s">
        <v>419</v>
      </c>
      <c r="BT179" s="424" t="s">
        <v>419</v>
      </c>
      <c r="BU179" s="424" t="s">
        <v>419</v>
      </c>
      <c r="BV179" s="424" t="s">
        <v>419</v>
      </c>
      <c r="BW179" s="424" t="s">
        <v>419</v>
      </c>
      <c r="BX179" s="427" t="s">
        <v>419</v>
      </c>
      <c r="BY179" s="353"/>
    </row>
    <row r="180" spans="1:77" x14ac:dyDescent="0.25">
      <c r="A180" s="272" t="s">
        <v>324</v>
      </c>
      <c r="B180" s="311">
        <v>19.2</v>
      </c>
      <c r="C180" s="312">
        <v>17.600000000000001</v>
      </c>
      <c r="D180" s="312">
        <v>22.4</v>
      </c>
      <c r="E180" s="312">
        <v>21.6</v>
      </c>
      <c r="F180" s="421">
        <v>20.8</v>
      </c>
      <c r="G180" s="426" t="s">
        <v>419</v>
      </c>
      <c r="H180" s="424" t="s">
        <v>419</v>
      </c>
      <c r="I180" s="424" t="s">
        <v>419</v>
      </c>
      <c r="J180" s="424" t="s">
        <v>419</v>
      </c>
      <c r="K180" s="427" t="s">
        <v>419</v>
      </c>
      <c r="L180" s="421">
        <v>118.4</v>
      </c>
      <c r="M180" s="421">
        <v>124.8</v>
      </c>
      <c r="N180" s="421">
        <v>124.8</v>
      </c>
      <c r="O180" s="421">
        <v>124.8</v>
      </c>
      <c r="P180" s="421">
        <v>126.4</v>
      </c>
      <c r="Q180" s="422">
        <v>24</v>
      </c>
      <c r="R180" s="421">
        <v>23.2</v>
      </c>
      <c r="S180" s="421">
        <v>21.6</v>
      </c>
      <c r="T180" s="421">
        <v>29.6</v>
      </c>
      <c r="U180" s="423">
        <v>36</v>
      </c>
      <c r="V180" s="421">
        <v>29.6</v>
      </c>
      <c r="W180" s="421">
        <v>29.6</v>
      </c>
      <c r="X180" s="421">
        <v>29.6</v>
      </c>
      <c r="Y180" s="421">
        <v>29.6</v>
      </c>
      <c r="Z180" s="421">
        <v>29.6</v>
      </c>
      <c r="AA180" s="426" t="s">
        <v>419</v>
      </c>
      <c r="AB180" s="424" t="s">
        <v>419</v>
      </c>
      <c r="AC180" s="424" t="s">
        <v>419</v>
      </c>
      <c r="AD180" s="424" t="s">
        <v>419</v>
      </c>
      <c r="AE180" s="427" t="s">
        <v>419</v>
      </c>
      <c r="AF180" s="424" t="s">
        <v>419</v>
      </c>
      <c r="AG180" s="424" t="s">
        <v>419</v>
      </c>
      <c r="AH180" s="424" t="s">
        <v>419</v>
      </c>
      <c r="AI180" s="424" t="s">
        <v>419</v>
      </c>
      <c r="AJ180" s="424" t="s">
        <v>419</v>
      </c>
      <c r="AK180" s="315" t="s">
        <v>419</v>
      </c>
      <c r="AL180" s="314" t="s">
        <v>419</v>
      </c>
      <c r="AM180" s="314" t="s">
        <v>419</v>
      </c>
      <c r="AN180" s="314" t="s">
        <v>419</v>
      </c>
      <c r="AO180" s="425" t="s">
        <v>419</v>
      </c>
      <c r="AP180" s="424" t="s">
        <v>419</v>
      </c>
      <c r="AQ180" s="424" t="s">
        <v>419</v>
      </c>
      <c r="AR180" s="424" t="s">
        <v>419</v>
      </c>
      <c r="AS180" s="424" t="s">
        <v>419</v>
      </c>
      <c r="AT180" s="424" t="s">
        <v>419</v>
      </c>
      <c r="AU180" s="422">
        <v>1043.2</v>
      </c>
      <c r="AV180" s="421">
        <v>1047.2</v>
      </c>
      <c r="AW180" s="421">
        <v>1036.8</v>
      </c>
      <c r="AX180" s="421">
        <v>1097.5999999999999</v>
      </c>
      <c r="AY180" s="423">
        <v>1091.2</v>
      </c>
      <c r="AZ180" s="421">
        <v>840</v>
      </c>
      <c r="BA180" s="421">
        <v>840</v>
      </c>
      <c r="BB180" s="421">
        <v>840</v>
      </c>
      <c r="BC180" s="421">
        <v>922.4</v>
      </c>
      <c r="BD180" s="421">
        <v>922.4</v>
      </c>
      <c r="BE180" s="315" t="s">
        <v>419</v>
      </c>
      <c r="BF180" s="314" t="s">
        <v>419</v>
      </c>
      <c r="BG180" s="314" t="s">
        <v>419</v>
      </c>
      <c r="BH180" s="314" t="s">
        <v>419</v>
      </c>
      <c r="BI180" s="425" t="s">
        <v>419</v>
      </c>
      <c r="BJ180" s="314" t="s">
        <v>419</v>
      </c>
      <c r="BK180" s="314" t="s">
        <v>419</v>
      </c>
      <c r="BL180" s="314" t="s">
        <v>419</v>
      </c>
      <c r="BM180" s="314" t="s">
        <v>419</v>
      </c>
      <c r="BN180" s="314" t="s">
        <v>419</v>
      </c>
      <c r="BO180" s="422">
        <v>872</v>
      </c>
      <c r="BP180" s="421">
        <v>875.2</v>
      </c>
      <c r="BQ180" s="421">
        <v>860.8</v>
      </c>
      <c r="BR180" s="421">
        <v>905.6</v>
      </c>
      <c r="BS180" s="423">
        <v>905.6</v>
      </c>
      <c r="BT180" s="424">
        <v>964</v>
      </c>
      <c r="BU180" s="424">
        <v>798.4</v>
      </c>
      <c r="BV180" s="424">
        <v>1116</v>
      </c>
      <c r="BW180" s="424">
        <v>840</v>
      </c>
      <c r="BX180" s="427">
        <v>840</v>
      </c>
      <c r="BY180" s="353"/>
    </row>
    <row r="181" spans="1:77" x14ac:dyDescent="0.25">
      <c r="A181" s="272" t="s">
        <v>325</v>
      </c>
      <c r="B181" s="311">
        <v>44</v>
      </c>
      <c r="C181" s="312">
        <v>44</v>
      </c>
      <c r="D181" s="312">
        <v>44</v>
      </c>
      <c r="E181" s="312">
        <v>44</v>
      </c>
      <c r="F181" s="421">
        <v>44</v>
      </c>
      <c r="G181" s="426" t="s">
        <v>419</v>
      </c>
      <c r="H181" s="424" t="s">
        <v>419</v>
      </c>
      <c r="I181" s="424" t="s">
        <v>419</v>
      </c>
      <c r="J181" s="424" t="s">
        <v>419</v>
      </c>
      <c r="K181" s="427" t="s">
        <v>419</v>
      </c>
      <c r="L181" s="314" t="s">
        <v>419</v>
      </c>
      <c r="M181" s="314" t="s">
        <v>419</v>
      </c>
      <c r="N181" s="314" t="s">
        <v>419</v>
      </c>
      <c r="O181" s="314" t="s">
        <v>419</v>
      </c>
      <c r="P181" s="314" t="s">
        <v>419</v>
      </c>
      <c r="Q181" s="422">
        <v>15.2</v>
      </c>
      <c r="R181" s="421">
        <v>15.2</v>
      </c>
      <c r="S181" s="421">
        <v>15.2</v>
      </c>
      <c r="T181" s="421">
        <v>15.2</v>
      </c>
      <c r="U181" s="423">
        <v>15.2</v>
      </c>
      <c r="V181" s="421">
        <v>49.6</v>
      </c>
      <c r="W181" s="421">
        <v>49.6</v>
      </c>
      <c r="X181" s="421">
        <v>49.6</v>
      </c>
      <c r="Y181" s="421">
        <v>49.6</v>
      </c>
      <c r="Z181" s="421">
        <v>49.6</v>
      </c>
      <c r="AA181" s="426" t="s">
        <v>419</v>
      </c>
      <c r="AB181" s="424" t="s">
        <v>419</v>
      </c>
      <c r="AC181" s="424" t="s">
        <v>419</v>
      </c>
      <c r="AD181" s="424" t="s">
        <v>419</v>
      </c>
      <c r="AE181" s="427" t="s">
        <v>419</v>
      </c>
      <c r="AF181" s="424" t="s">
        <v>419</v>
      </c>
      <c r="AG181" s="424" t="s">
        <v>419</v>
      </c>
      <c r="AH181" s="424" t="s">
        <v>419</v>
      </c>
      <c r="AI181" s="424" t="s">
        <v>419</v>
      </c>
      <c r="AJ181" s="424" t="s">
        <v>419</v>
      </c>
      <c r="AK181" s="315" t="s">
        <v>419</v>
      </c>
      <c r="AL181" s="314" t="s">
        <v>419</v>
      </c>
      <c r="AM181" s="314" t="s">
        <v>419</v>
      </c>
      <c r="AN181" s="314" t="s">
        <v>419</v>
      </c>
      <c r="AO181" s="425" t="s">
        <v>419</v>
      </c>
      <c r="AP181" s="424" t="s">
        <v>419</v>
      </c>
      <c r="AQ181" s="424" t="s">
        <v>419</v>
      </c>
      <c r="AR181" s="424" t="s">
        <v>419</v>
      </c>
      <c r="AS181" s="424" t="s">
        <v>419</v>
      </c>
      <c r="AT181" s="424" t="s">
        <v>419</v>
      </c>
      <c r="AU181" s="315" t="s">
        <v>419</v>
      </c>
      <c r="AV181" s="314" t="s">
        <v>419</v>
      </c>
      <c r="AW181" s="314" t="s">
        <v>419</v>
      </c>
      <c r="AX181" s="314" t="s">
        <v>419</v>
      </c>
      <c r="AY181" s="425" t="s">
        <v>419</v>
      </c>
      <c r="AZ181" s="314" t="s">
        <v>419</v>
      </c>
      <c r="BA181" s="314" t="s">
        <v>419</v>
      </c>
      <c r="BB181" s="314" t="s">
        <v>419</v>
      </c>
      <c r="BC181" s="314" t="s">
        <v>419</v>
      </c>
      <c r="BD181" s="314" t="s">
        <v>419</v>
      </c>
      <c r="BE181" s="315" t="s">
        <v>419</v>
      </c>
      <c r="BF181" s="314" t="s">
        <v>419</v>
      </c>
      <c r="BG181" s="314" t="s">
        <v>419</v>
      </c>
      <c r="BH181" s="314" t="s">
        <v>419</v>
      </c>
      <c r="BI181" s="425" t="s">
        <v>419</v>
      </c>
      <c r="BJ181" s="314" t="s">
        <v>419</v>
      </c>
      <c r="BK181" s="314" t="s">
        <v>419</v>
      </c>
      <c r="BL181" s="314" t="s">
        <v>419</v>
      </c>
      <c r="BM181" s="314" t="s">
        <v>419</v>
      </c>
      <c r="BN181" s="314" t="s">
        <v>419</v>
      </c>
      <c r="BO181" s="315" t="s">
        <v>419</v>
      </c>
      <c r="BP181" s="314" t="s">
        <v>419</v>
      </c>
      <c r="BQ181" s="314" t="s">
        <v>419</v>
      </c>
      <c r="BR181" s="314" t="s">
        <v>419</v>
      </c>
      <c r="BS181" s="425" t="s">
        <v>419</v>
      </c>
      <c r="BT181" s="424" t="s">
        <v>419</v>
      </c>
      <c r="BU181" s="424" t="s">
        <v>419</v>
      </c>
      <c r="BV181" s="424" t="s">
        <v>419</v>
      </c>
      <c r="BW181" s="424" t="s">
        <v>419</v>
      </c>
      <c r="BX181" s="427" t="s">
        <v>419</v>
      </c>
      <c r="BY181" s="353"/>
    </row>
    <row r="182" spans="1:77" x14ac:dyDescent="0.25">
      <c r="A182" s="272" t="s">
        <v>326</v>
      </c>
      <c r="B182" s="311">
        <v>20.8</v>
      </c>
      <c r="C182" s="312">
        <v>20.8</v>
      </c>
      <c r="D182" s="312">
        <v>23.2</v>
      </c>
      <c r="E182" s="312">
        <v>23.2</v>
      </c>
      <c r="F182" s="421">
        <v>23.2</v>
      </c>
      <c r="G182" s="422">
        <v>29.6</v>
      </c>
      <c r="H182" s="421">
        <v>29.6</v>
      </c>
      <c r="I182" s="421">
        <v>24</v>
      </c>
      <c r="J182" s="421">
        <v>31.2</v>
      </c>
      <c r="K182" s="423">
        <v>27.2</v>
      </c>
      <c r="L182" s="421">
        <v>101.6</v>
      </c>
      <c r="M182" s="421">
        <v>107.2</v>
      </c>
      <c r="N182" s="421">
        <v>107.2</v>
      </c>
      <c r="O182" s="421">
        <v>107.2</v>
      </c>
      <c r="P182" s="421">
        <v>108</v>
      </c>
      <c r="Q182" s="422">
        <v>28</v>
      </c>
      <c r="R182" s="421">
        <v>29.6</v>
      </c>
      <c r="S182" s="421">
        <v>28.8</v>
      </c>
      <c r="T182" s="421">
        <v>28.8</v>
      </c>
      <c r="U182" s="423">
        <v>32.799999999999997</v>
      </c>
      <c r="V182" s="421">
        <v>39.200000000000003</v>
      </c>
      <c r="W182" s="421">
        <v>37.6</v>
      </c>
      <c r="X182" s="421">
        <v>36</v>
      </c>
      <c r="Y182" s="421">
        <v>37.6</v>
      </c>
      <c r="Z182" s="421">
        <v>36</v>
      </c>
      <c r="AA182" s="422">
        <v>15.2</v>
      </c>
      <c r="AB182" s="421">
        <v>10.4</v>
      </c>
      <c r="AC182" s="421">
        <v>12.8</v>
      </c>
      <c r="AD182" s="421">
        <v>12.8</v>
      </c>
      <c r="AE182" s="423">
        <v>12.8</v>
      </c>
      <c r="AF182" s="424" t="s">
        <v>419</v>
      </c>
      <c r="AG182" s="424" t="s">
        <v>419</v>
      </c>
      <c r="AH182" s="424" t="s">
        <v>419</v>
      </c>
      <c r="AI182" s="424" t="s">
        <v>419</v>
      </c>
      <c r="AJ182" s="424" t="s">
        <v>419</v>
      </c>
      <c r="AK182" s="422">
        <v>765.6</v>
      </c>
      <c r="AL182" s="421">
        <v>765.6</v>
      </c>
      <c r="AM182" s="421">
        <v>765.6</v>
      </c>
      <c r="AN182" s="421">
        <v>765.6</v>
      </c>
      <c r="AO182" s="423">
        <v>773.6</v>
      </c>
      <c r="AP182" s="421">
        <v>880</v>
      </c>
      <c r="AQ182" s="421">
        <v>880</v>
      </c>
      <c r="AR182" s="421">
        <v>880</v>
      </c>
      <c r="AS182" s="421">
        <v>880</v>
      </c>
      <c r="AT182" s="421">
        <v>880</v>
      </c>
      <c r="AU182" s="422">
        <v>1108</v>
      </c>
      <c r="AV182" s="421">
        <v>1106.4000000000001</v>
      </c>
      <c r="AW182" s="421">
        <v>1106.4000000000001</v>
      </c>
      <c r="AX182" s="421">
        <v>1235.2</v>
      </c>
      <c r="AY182" s="423">
        <v>1235.2</v>
      </c>
      <c r="AZ182" s="421">
        <v>642.4</v>
      </c>
      <c r="BA182" s="421">
        <v>642.4</v>
      </c>
      <c r="BB182" s="421">
        <v>642.4</v>
      </c>
      <c r="BC182" s="421">
        <v>761.6</v>
      </c>
      <c r="BD182" s="421">
        <v>761.6</v>
      </c>
      <c r="BE182" s="422">
        <v>756.8</v>
      </c>
      <c r="BF182" s="421">
        <v>754.4</v>
      </c>
      <c r="BG182" s="421">
        <v>754.4</v>
      </c>
      <c r="BH182" s="421">
        <v>754.4</v>
      </c>
      <c r="BI182" s="423">
        <v>718.4</v>
      </c>
      <c r="BJ182" s="421">
        <v>396.8</v>
      </c>
      <c r="BK182" s="421">
        <v>396.8</v>
      </c>
      <c r="BL182" s="421">
        <v>396.8</v>
      </c>
      <c r="BM182" s="421">
        <v>396.8</v>
      </c>
      <c r="BN182" s="421">
        <v>427.2</v>
      </c>
      <c r="BO182" s="422">
        <v>918.4</v>
      </c>
      <c r="BP182" s="421">
        <v>918.4</v>
      </c>
      <c r="BQ182" s="421">
        <v>918.4</v>
      </c>
      <c r="BR182" s="421">
        <v>1025.5999999999999</v>
      </c>
      <c r="BS182" s="423">
        <v>1025.5999999999999</v>
      </c>
      <c r="BT182" s="424">
        <v>992.8</v>
      </c>
      <c r="BU182" s="424">
        <v>995.2</v>
      </c>
      <c r="BV182" s="424">
        <v>1028.8</v>
      </c>
      <c r="BW182" s="424">
        <v>1074.4000000000001</v>
      </c>
      <c r="BX182" s="427">
        <v>1074.4000000000001</v>
      </c>
      <c r="BY182" s="353"/>
    </row>
    <row r="183" spans="1:77" x14ac:dyDescent="0.25">
      <c r="A183" s="272" t="s">
        <v>327</v>
      </c>
      <c r="B183" s="311">
        <v>22.4</v>
      </c>
      <c r="C183" s="312">
        <v>22.4</v>
      </c>
      <c r="D183" s="312">
        <v>23.2</v>
      </c>
      <c r="E183" s="312">
        <v>23.2</v>
      </c>
      <c r="F183" s="421">
        <v>22.4</v>
      </c>
      <c r="G183" s="422">
        <v>29.6</v>
      </c>
      <c r="H183" s="421">
        <v>29.6</v>
      </c>
      <c r="I183" s="421">
        <v>29.6</v>
      </c>
      <c r="J183" s="421">
        <v>29.6</v>
      </c>
      <c r="K183" s="423">
        <v>29.6</v>
      </c>
      <c r="L183" s="421">
        <v>106.4</v>
      </c>
      <c r="M183" s="421">
        <v>107.2</v>
      </c>
      <c r="N183" s="421">
        <v>107.2</v>
      </c>
      <c r="O183" s="421">
        <v>107.2</v>
      </c>
      <c r="P183" s="421">
        <v>107.2</v>
      </c>
      <c r="Q183" s="422">
        <v>27.2</v>
      </c>
      <c r="R183" s="421">
        <v>28.8</v>
      </c>
      <c r="S183" s="421">
        <v>24.8</v>
      </c>
      <c r="T183" s="421">
        <v>25.6</v>
      </c>
      <c r="U183" s="423">
        <v>28.8</v>
      </c>
      <c r="V183" s="421">
        <v>30.4</v>
      </c>
      <c r="W183" s="421">
        <v>30.4</v>
      </c>
      <c r="X183" s="421">
        <v>32.799999999999997</v>
      </c>
      <c r="Y183" s="421">
        <v>31.2</v>
      </c>
      <c r="Z183" s="421">
        <v>25.6</v>
      </c>
      <c r="AA183" s="422">
        <v>10.4</v>
      </c>
      <c r="AB183" s="421">
        <v>10.4</v>
      </c>
      <c r="AC183" s="421">
        <v>12</v>
      </c>
      <c r="AD183" s="421">
        <v>12</v>
      </c>
      <c r="AE183" s="423">
        <v>12</v>
      </c>
      <c r="AF183" s="424" t="s">
        <v>419</v>
      </c>
      <c r="AG183" s="424" t="s">
        <v>419</v>
      </c>
      <c r="AH183" s="424" t="s">
        <v>419</v>
      </c>
      <c r="AI183" s="424" t="s">
        <v>419</v>
      </c>
      <c r="AJ183" s="424" t="s">
        <v>419</v>
      </c>
      <c r="AK183" s="422">
        <v>751.2</v>
      </c>
      <c r="AL183" s="421">
        <v>751.2</v>
      </c>
      <c r="AM183" s="421">
        <v>748</v>
      </c>
      <c r="AN183" s="421">
        <v>799.2</v>
      </c>
      <c r="AO183" s="423">
        <v>792.8</v>
      </c>
      <c r="AP183" s="424" t="s">
        <v>419</v>
      </c>
      <c r="AQ183" s="424" t="s">
        <v>419</v>
      </c>
      <c r="AR183" s="424" t="s">
        <v>419</v>
      </c>
      <c r="AS183" s="424" t="s">
        <v>419</v>
      </c>
      <c r="AT183" s="424" t="s">
        <v>419</v>
      </c>
      <c r="AU183" s="422">
        <v>1287.2</v>
      </c>
      <c r="AV183" s="421">
        <v>1273.5999999999999</v>
      </c>
      <c r="AW183" s="421">
        <v>1274.4000000000001</v>
      </c>
      <c r="AX183" s="421">
        <v>1286.4000000000001</v>
      </c>
      <c r="AY183" s="423">
        <v>1285.5999999999999</v>
      </c>
      <c r="AZ183" s="421">
        <v>985.6</v>
      </c>
      <c r="BA183" s="421">
        <v>976.8</v>
      </c>
      <c r="BB183" s="421">
        <v>987.2</v>
      </c>
      <c r="BC183" s="421">
        <v>920.8</v>
      </c>
      <c r="BD183" s="421">
        <v>926.4</v>
      </c>
      <c r="BE183" s="315">
        <v>665.6</v>
      </c>
      <c r="BF183" s="314">
        <v>733.6</v>
      </c>
      <c r="BG183" s="314">
        <v>733.6</v>
      </c>
      <c r="BH183" s="314">
        <v>733.6</v>
      </c>
      <c r="BI183" s="425">
        <v>733.6</v>
      </c>
      <c r="BJ183" s="421">
        <v>367.2</v>
      </c>
      <c r="BK183" s="421">
        <v>367.2</v>
      </c>
      <c r="BL183" s="421">
        <v>367.2</v>
      </c>
      <c r="BM183" s="421">
        <v>434.4</v>
      </c>
      <c r="BN183" s="421">
        <v>435.2</v>
      </c>
      <c r="BO183" s="422">
        <v>861.6</v>
      </c>
      <c r="BP183" s="421">
        <v>861.6</v>
      </c>
      <c r="BQ183" s="421">
        <v>861.6</v>
      </c>
      <c r="BR183" s="421">
        <v>690.4</v>
      </c>
      <c r="BS183" s="423">
        <v>690.4</v>
      </c>
      <c r="BT183" s="421">
        <v>1220</v>
      </c>
      <c r="BU183" s="421">
        <v>1220</v>
      </c>
      <c r="BV183" s="421">
        <v>1220</v>
      </c>
      <c r="BW183" s="421">
        <v>1048</v>
      </c>
      <c r="BX183" s="423">
        <v>1048</v>
      </c>
      <c r="BY183" s="353"/>
    </row>
    <row r="184" spans="1:77" x14ac:dyDescent="0.25">
      <c r="A184" s="272" t="s">
        <v>328</v>
      </c>
      <c r="B184" s="311">
        <v>20</v>
      </c>
      <c r="C184" s="312">
        <v>18.399999999999999</v>
      </c>
      <c r="D184" s="312">
        <v>20.8</v>
      </c>
      <c r="E184" s="312">
        <v>20</v>
      </c>
      <c r="F184" s="421">
        <v>21.6</v>
      </c>
      <c r="G184" s="422">
        <v>29.6</v>
      </c>
      <c r="H184" s="421">
        <v>29.6</v>
      </c>
      <c r="I184" s="421">
        <v>29.6</v>
      </c>
      <c r="J184" s="421">
        <v>29.6</v>
      </c>
      <c r="K184" s="423">
        <v>29.6</v>
      </c>
      <c r="L184" s="421">
        <v>109.6</v>
      </c>
      <c r="M184" s="421">
        <v>116</v>
      </c>
      <c r="N184" s="421">
        <v>116</v>
      </c>
      <c r="O184" s="421">
        <v>116</v>
      </c>
      <c r="P184" s="421">
        <v>108</v>
      </c>
      <c r="Q184" s="422">
        <v>20.8</v>
      </c>
      <c r="R184" s="421">
        <v>24.8</v>
      </c>
      <c r="S184" s="421">
        <v>25.6</v>
      </c>
      <c r="T184" s="421">
        <v>24</v>
      </c>
      <c r="U184" s="423">
        <v>22.4</v>
      </c>
      <c r="V184" s="421">
        <v>24</v>
      </c>
      <c r="W184" s="421">
        <v>27.2</v>
      </c>
      <c r="X184" s="421">
        <v>28.8</v>
      </c>
      <c r="Y184" s="421">
        <v>28.8</v>
      </c>
      <c r="Z184" s="421">
        <v>28.8</v>
      </c>
      <c r="AA184" s="426" t="s">
        <v>419</v>
      </c>
      <c r="AB184" s="424" t="s">
        <v>419</v>
      </c>
      <c r="AC184" s="424" t="s">
        <v>419</v>
      </c>
      <c r="AD184" s="424" t="s">
        <v>419</v>
      </c>
      <c r="AE184" s="427" t="s">
        <v>419</v>
      </c>
      <c r="AF184" s="424" t="s">
        <v>419</v>
      </c>
      <c r="AG184" s="424" t="s">
        <v>419</v>
      </c>
      <c r="AH184" s="424" t="s">
        <v>419</v>
      </c>
      <c r="AI184" s="424" t="s">
        <v>419</v>
      </c>
      <c r="AJ184" s="424" t="s">
        <v>419</v>
      </c>
      <c r="AK184" s="315" t="s">
        <v>419</v>
      </c>
      <c r="AL184" s="314" t="s">
        <v>419</v>
      </c>
      <c r="AM184" s="314" t="s">
        <v>419</v>
      </c>
      <c r="AN184" s="314" t="s">
        <v>419</v>
      </c>
      <c r="AO184" s="425" t="s">
        <v>419</v>
      </c>
      <c r="AP184" s="424" t="s">
        <v>419</v>
      </c>
      <c r="AQ184" s="424" t="s">
        <v>419</v>
      </c>
      <c r="AR184" s="424" t="s">
        <v>419</v>
      </c>
      <c r="AS184" s="424" t="s">
        <v>419</v>
      </c>
      <c r="AT184" s="424" t="s">
        <v>419</v>
      </c>
      <c r="AU184" s="422">
        <v>572.79999999999995</v>
      </c>
      <c r="AV184" s="421">
        <v>524</v>
      </c>
      <c r="AW184" s="421">
        <v>400</v>
      </c>
      <c r="AX184" s="421">
        <v>852</v>
      </c>
      <c r="AY184" s="423">
        <v>852.8</v>
      </c>
      <c r="AZ184" s="421">
        <v>437.6</v>
      </c>
      <c r="BA184" s="421">
        <v>437.6</v>
      </c>
      <c r="BB184" s="421">
        <v>437.6</v>
      </c>
      <c r="BC184" s="421">
        <v>596.79999999999995</v>
      </c>
      <c r="BD184" s="421">
        <v>597.6</v>
      </c>
      <c r="BE184" s="315" t="s">
        <v>419</v>
      </c>
      <c r="BF184" s="314" t="s">
        <v>419</v>
      </c>
      <c r="BG184" s="314" t="s">
        <v>419</v>
      </c>
      <c r="BH184" s="314" t="s">
        <v>419</v>
      </c>
      <c r="BI184" s="425" t="s">
        <v>419</v>
      </c>
      <c r="BJ184" s="314" t="s">
        <v>419</v>
      </c>
      <c r="BK184" s="314" t="s">
        <v>419</v>
      </c>
      <c r="BL184" s="314" t="s">
        <v>419</v>
      </c>
      <c r="BM184" s="314" t="s">
        <v>419</v>
      </c>
      <c r="BN184" s="314" t="s">
        <v>419</v>
      </c>
      <c r="BO184" s="315" t="s">
        <v>419</v>
      </c>
      <c r="BP184" s="314" t="s">
        <v>419</v>
      </c>
      <c r="BQ184" s="314" t="s">
        <v>419</v>
      </c>
      <c r="BR184" s="314" t="s">
        <v>419</v>
      </c>
      <c r="BS184" s="425" t="s">
        <v>419</v>
      </c>
      <c r="BT184" s="424" t="s">
        <v>419</v>
      </c>
      <c r="BU184" s="424" t="s">
        <v>419</v>
      </c>
      <c r="BV184" s="424" t="s">
        <v>419</v>
      </c>
      <c r="BW184" s="424" t="s">
        <v>419</v>
      </c>
      <c r="BX184" s="427" t="s">
        <v>419</v>
      </c>
      <c r="BY184" s="353"/>
    </row>
    <row r="185" spans="1:77" x14ac:dyDescent="0.25">
      <c r="A185" s="272" t="s">
        <v>329</v>
      </c>
      <c r="B185" s="311">
        <v>44</v>
      </c>
      <c r="C185" s="312">
        <v>44</v>
      </c>
      <c r="D185" s="312">
        <v>44</v>
      </c>
      <c r="E185" s="312">
        <v>44</v>
      </c>
      <c r="F185" s="421">
        <v>46.4</v>
      </c>
      <c r="G185" s="426" t="s">
        <v>419</v>
      </c>
      <c r="H185" s="424" t="s">
        <v>419</v>
      </c>
      <c r="I185" s="424" t="s">
        <v>419</v>
      </c>
      <c r="J185" s="424" t="s">
        <v>419</v>
      </c>
      <c r="K185" s="427" t="s">
        <v>419</v>
      </c>
      <c r="L185" s="314" t="s">
        <v>419</v>
      </c>
      <c r="M185" s="314" t="s">
        <v>419</v>
      </c>
      <c r="N185" s="314" t="s">
        <v>419</v>
      </c>
      <c r="O185" s="314" t="s">
        <v>419</v>
      </c>
      <c r="P185" s="314" t="s">
        <v>419</v>
      </c>
      <c r="Q185" s="426">
        <v>28.8</v>
      </c>
      <c r="R185" s="424">
        <v>28.8</v>
      </c>
      <c r="S185" s="424">
        <v>28.8</v>
      </c>
      <c r="T185" s="424">
        <v>28.8</v>
      </c>
      <c r="U185" s="427">
        <v>28.8</v>
      </c>
      <c r="V185" s="424">
        <v>45.6</v>
      </c>
      <c r="W185" s="424">
        <v>45.6</v>
      </c>
      <c r="X185" s="424">
        <v>45.6</v>
      </c>
      <c r="Y185" s="424">
        <v>45.6</v>
      </c>
      <c r="Z185" s="424">
        <v>45.6</v>
      </c>
      <c r="AA185" s="426" t="s">
        <v>419</v>
      </c>
      <c r="AB185" s="424" t="s">
        <v>419</v>
      </c>
      <c r="AC185" s="424" t="s">
        <v>419</v>
      </c>
      <c r="AD185" s="424" t="s">
        <v>419</v>
      </c>
      <c r="AE185" s="427" t="s">
        <v>419</v>
      </c>
      <c r="AF185" s="424" t="s">
        <v>419</v>
      </c>
      <c r="AG185" s="424" t="s">
        <v>419</v>
      </c>
      <c r="AH185" s="424" t="s">
        <v>419</v>
      </c>
      <c r="AI185" s="424" t="s">
        <v>419</v>
      </c>
      <c r="AJ185" s="424" t="s">
        <v>419</v>
      </c>
      <c r="AK185" s="315" t="s">
        <v>419</v>
      </c>
      <c r="AL185" s="314" t="s">
        <v>419</v>
      </c>
      <c r="AM185" s="314" t="s">
        <v>419</v>
      </c>
      <c r="AN185" s="314" t="s">
        <v>419</v>
      </c>
      <c r="AO185" s="425" t="s">
        <v>419</v>
      </c>
      <c r="AP185" s="424" t="s">
        <v>419</v>
      </c>
      <c r="AQ185" s="424" t="s">
        <v>419</v>
      </c>
      <c r="AR185" s="424" t="s">
        <v>419</v>
      </c>
      <c r="AS185" s="424" t="s">
        <v>419</v>
      </c>
      <c r="AT185" s="424" t="s">
        <v>419</v>
      </c>
      <c r="AU185" s="315" t="s">
        <v>419</v>
      </c>
      <c r="AV185" s="314" t="s">
        <v>419</v>
      </c>
      <c r="AW185" s="314" t="s">
        <v>419</v>
      </c>
      <c r="AX185" s="314" t="s">
        <v>419</v>
      </c>
      <c r="AY185" s="425" t="s">
        <v>419</v>
      </c>
      <c r="AZ185" s="314" t="s">
        <v>419</v>
      </c>
      <c r="BA185" s="314" t="s">
        <v>419</v>
      </c>
      <c r="BB185" s="314" t="s">
        <v>419</v>
      </c>
      <c r="BC185" s="314" t="s">
        <v>419</v>
      </c>
      <c r="BD185" s="314" t="s">
        <v>419</v>
      </c>
      <c r="BE185" s="315" t="s">
        <v>419</v>
      </c>
      <c r="BF185" s="314" t="s">
        <v>419</v>
      </c>
      <c r="BG185" s="314" t="s">
        <v>419</v>
      </c>
      <c r="BH185" s="314" t="s">
        <v>419</v>
      </c>
      <c r="BI185" s="425" t="s">
        <v>419</v>
      </c>
      <c r="BJ185" s="314" t="s">
        <v>419</v>
      </c>
      <c r="BK185" s="314" t="s">
        <v>419</v>
      </c>
      <c r="BL185" s="314" t="s">
        <v>419</v>
      </c>
      <c r="BM185" s="314" t="s">
        <v>419</v>
      </c>
      <c r="BN185" s="314" t="s">
        <v>419</v>
      </c>
      <c r="BO185" s="315" t="s">
        <v>419</v>
      </c>
      <c r="BP185" s="314" t="s">
        <v>419</v>
      </c>
      <c r="BQ185" s="314" t="s">
        <v>419</v>
      </c>
      <c r="BR185" s="314" t="s">
        <v>419</v>
      </c>
      <c r="BS185" s="425" t="s">
        <v>419</v>
      </c>
      <c r="BT185" s="424" t="s">
        <v>419</v>
      </c>
      <c r="BU185" s="424" t="s">
        <v>419</v>
      </c>
      <c r="BV185" s="424" t="s">
        <v>419</v>
      </c>
      <c r="BW185" s="424" t="s">
        <v>419</v>
      </c>
      <c r="BX185" s="427" t="s">
        <v>419</v>
      </c>
      <c r="BY185" s="353"/>
    </row>
    <row r="186" spans="1:77" x14ac:dyDescent="0.25">
      <c r="A186" s="272" t="s">
        <v>330</v>
      </c>
      <c r="B186" s="311">
        <v>24</v>
      </c>
      <c r="C186" s="312">
        <v>24</v>
      </c>
      <c r="D186" s="312">
        <v>24.8</v>
      </c>
      <c r="E186" s="312">
        <v>24.8</v>
      </c>
      <c r="F186" s="421">
        <v>24.8</v>
      </c>
      <c r="G186" s="426" t="s">
        <v>419</v>
      </c>
      <c r="H186" s="424" t="s">
        <v>419</v>
      </c>
      <c r="I186" s="424" t="s">
        <v>419</v>
      </c>
      <c r="J186" s="424" t="s">
        <v>419</v>
      </c>
      <c r="K186" s="427" t="s">
        <v>419</v>
      </c>
      <c r="L186" s="421">
        <v>74.400000000000006</v>
      </c>
      <c r="M186" s="421">
        <v>74.400000000000006</v>
      </c>
      <c r="N186" s="421">
        <v>74.400000000000006</v>
      </c>
      <c r="O186" s="421">
        <v>74.400000000000006</v>
      </c>
      <c r="P186" s="421">
        <v>74.400000000000006</v>
      </c>
      <c r="Q186" s="422">
        <v>29.6</v>
      </c>
      <c r="R186" s="421">
        <v>28.8</v>
      </c>
      <c r="S186" s="421">
        <v>28.8</v>
      </c>
      <c r="T186" s="421">
        <v>28.8</v>
      </c>
      <c r="U186" s="423">
        <v>36</v>
      </c>
      <c r="V186" s="421">
        <v>30.4</v>
      </c>
      <c r="W186" s="421">
        <v>30.4</v>
      </c>
      <c r="X186" s="421">
        <v>28.8</v>
      </c>
      <c r="Y186" s="421">
        <v>24.8</v>
      </c>
      <c r="Z186" s="421">
        <v>28.8</v>
      </c>
      <c r="AA186" s="422">
        <v>15.2</v>
      </c>
      <c r="AB186" s="421">
        <v>15.2</v>
      </c>
      <c r="AC186" s="421">
        <v>14.4</v>
      </c>
      <c r="AD186" s="421">
        <v>14.4</v>
      </c>
      <c r="AE186" s="423">
        <v>15.2</v>
      </c>
      <c r="AF186" s="424" t="s">
        <v>419</v>
      </c>
      <c r="AG186" s="424" t="s">
        <v>419</v>
      </c>
      <c r="AH186" s="424" t="s">
        <v>419</v>
      </c>
      <c r="AI186" s="424" t="s">
        <v>419</v>
      </c>
      <c r="AJ186" s="424" t="s">
        <v>419</v>
      </c>
      <c r="AK186" s="422">
        <v>1030.4000000000001</v>
      </c>
      <c r="AL186" s="421">
        <v>1046.4000000000001</v>
      </c>
      <c r="AM186" s="421">
        <v>1046.4000000000001</v>
      </c>
      <c r="AN186" s="421">
        <v>1048</v>
      </c>
      <c r="AO186" s="423">
        <v>1055.2</v>
      </c>
      <c r="AP186" s="424">
        <v>880</v>
      </c>
      <c r="AQ186" s="424">
        <v>880</v>
      </c>
      <c r="AR186" s="424">
        <v>880</v>
      </c>
      <c r="AS186" s="424">
        <v>880</v>
      </c>
      <c r="AT186" s="424">
        <v>880</v>
      </c>
      <c r="AU186" s="422">
        <v>1556</v>
      </c>
      <c r="AV186" s="421">
        <v>1560.8</v>
      </c>
      <c r="AW186" s="421">
        <v>1558.4</v>
      </c>
      <c r="AX186" s="421">
        <v>1522.4</v>
      </c>
      <c r="AY186" s="423">
        <v>1519.2</v>
      </c>
      <c r="AZ186" s="421">
        <v>1094.4000000000001</v>
      </c>
      <c r="BA186" s="421">
        <v>1089.5999999999999</v>
      </c>
      <c r="BB186" s="421">
        <v>1095.2</v>
      </c>
      <c r="BC186" s="421">
        <v>992</v>
      </c>
      <c r="BD186" s="421">
        <v>1000.8</v>
      </c>
      <c r="BE186" s="422">
        <v>529.6</v>
      </c>
      <c r="BF186" s="421">
        <v>582.4</v>
      </c>
      <c r="BG186" s="421">
        <v>582.4</v>
      </c>
      <c r="BH186" s="421">
        <v>582.4</v>
      </c>
      <c r="BI186" s="423">
        <v>582.4</v>
      </c>
      <c r="BJ186" s="421">
        <v>523.20000000000005</v>
      </c>
      <c r="BK186" s="421">
        <v>523.20000000000005</v>
      </c>
      <c r="BL186" s="421">
        <v>523.20000000000005</v>
      </c>
      <c r="BM186" s="421">
        <v>527.20000000000005</v>
      </c>
      <c r="BN186" s="421">
        <v>528.79999999999995</v>
      </c>
      <c r="BO186" s="422">
        <v>1296.8</v>
      </c>
      <c r="BP186" s="421">
        <v>1303.2</v>
      </c>
      <c r="BQ186" s="421">
        <v>1303.2</v>
      </c>
      <c r="BR186" s="421">
        <v>1216</v>
      </c>
      <c r="BS186" s="423">
        <v>1246.4000000000001</v>
      </c>
      <c r="BT186" s="421">
        <v>1291.2</v>
      </c>
      <c r="BU186" s="421">
        <v>1351.2</v>
      </c>
      <c r="BV186" s="421">
        <v>1460.8</v>
      </c>
      <c r="BW186" s="421">
        <v>1161.5999999999999</v>
      </c>
      <c r="BX186" s="423">
        <v>1184</v>
      </c>
      <c r="BY186" s="353"/>
    </row>
    <row r="187" spans="1:77" x14ac:dyDescent="0.25">
      <c r="A187" s="272" t="s">
        <v>331</v>
      </c>
      <c r="B187" s="311">
        <v>23.2</v>
      </c>
      <c r="C187" s="312">
        <v>21.6</v>
      </c>
      <c r="D187" s="312">
        <v>26.4</v>
      </c>
      <c r="E187" s="312">
        <v>26.4</v>
      </c>
      <c r="F187" s="421">
        <v>26.4</v>
      </c>
      <c r="G187" s="426" t="s">
        <v>419</v>
      </c>
      <c r="H187" s="424" t="s">
        <v>419</v>
      </c>
      <c r="I187" s="424" t="s">
        <v>419</v>
      </c>
      <c r="J187" s="424" t="s">
        <v>419</v>
      </c>
      <c r="K187" s="427" t="s">
        <v>419</v>
      </c>
      <c r="L187" s="421">
        <v>135.19999999999999</v>
      </c>
      <c r="M187" s="421">
        <v>136.80000000000001</v>
      </c>
      <c r="N187" s="421">
        <v>136.80000000000001</v>
      </c>
      <c r="O187" s="421">
        <v>136.80000000000001</v>
      </c>
      <c r="P187" s="421">
        <v>151.19999999999999</v>
      </c>
      <c r="Q187" s="422">
        <v>15.2</v>
      </c>
      <c r="R187" s="421">
        <v>18.399999999999999</v>
      </c>
      <c r="S187" s="421">
        <v>17.600000000000001</v>
      </c>
      <c r="T187" s="421">
        <v>18.399999999999999</v>
      </c>
      <c r="U187" s="423">
        <v>21.6</v>
      </c>
      <c r="V187" s="421">
        <v>20.8</v>
      </c>
      <c r="W187" s="421">
        <v>20.8</v>
      </c>
      <c r="X187" s="421">
        <v>20.8</v>
      </c>
      <c r="Y187" s="421">
        <v>16.8</v>
      </c>
      <c r="Z187" s="421">
        <v>16.8</v>
      </c>
      <c r="AA187" s="426" t="s">
        <v>419</v>
      </c>
      <c r="AB187" s="424" t="s">
        <v>419</v>
      </c>
      <c r="AC187" s="424" t="s">
        <v>419</v>
      </c>
      <c r="AD187" s="424" t="s">
        <v>419</v>
      </c>
      <c r="AE187" s="427" t="s">
        <v>419</v>
      </c>
      <c r="AF187" s="424" t="s">
        <v>419</v>
      </c>
      <c r="AG187" s="424" t="s">
        <v>419</v>
      </c>
      <c r="AH187" s="424" t="s">
        <v>419</v>
      </c>
      <c r="AI187" s="424" t="s">
        <v>419</v>
      </c>
      <c r="AJ187" s="424" t="s">
        <v>419</v>
      </c>
      <c r="AK187" s="315" t="s">
        <v>419</v>
      </c>
      <c r="AL187" s="314" t="s">
        <v>419</v>
      </c>
      <c r="AM187" s="314" t="s">
        <v>419</v>
      </c>
      <c r="AN187" s="314" t="s">
        <v>419</v>
      </c>
      <c r="AO187" s="425" t="s">
        <v>419</v>
      </c>
      <c r="AP187" s="424" t="s">
        <v>419</v>
      </c>
      <c r="AQ187" s="424" t="s">
        <v>419</v>
      </c>
      <c r="AR187" s="424" t="s">
        <v>419</v>
      </c>
      <c r="AS187" s="424" t="s">
        <v>419</v>
      </c>
      <c r="AT187" s="424" t="s">
        <v>419</v>
      </c>
      <c r="AU187" s="422">
        <v>837.6</v>
      </c>
      <c r="AV187" s="421">
        <v>837.6</v>
      </c>
      <c r="AW187" s="421">
        <v>837.6</v>
      </c>
      <c r="AX187" s="421">
        <v>866.4</v>
      </c>
      <c r="AY187" s="423">
        <v>830.4</v>
      </c>
      <c r="AZ187" s="314">
        <v>678.4</v>
      </c>
      <c r="BA187" s="314">
        <v>678.4</v>
      </c>
      <c r="BB187" s="314">
        <v>678.4</v>
      </c>
      <c r="BC187" s="314">
        <v>678.4</v>
      </c>
      <c r="BD187" s="314">
        <v>678.4</v>
      </c>
      <c r="BE187" s="422">
        <v>491.2</v>
      </c>
      <c r="BF187" s="421">
        <v>548.79999999999995</v>
      </c>
      <c r="BG187" s="421">
        <v>548.79999999999995</v>
      </c>
      <c r="BH187" s="421">
        <v>548.79999999999995</v>
      </c>
      <c r="BI187" s="423">
        <v>632</v>
      </c>
      <c r="BJ187" s="314" t="s">
        <v>419</v>
      </c>
      <c r="BK187" s="314" t="s">
        <v>419</v>
      </c>
      <c r="BL187" s="314" t="s">
        <v>419</v>
      </c>
      <c r="BM187" s="314" t="s">
        <v>419</v>
      </c>
      <c r="BN187" s="314" t="s">
        <v>419</v>
      </c>
      <c r="BO187" s="315">
        <v>695.2</v>
      </c>
      <c r="BP187" s="314">
        <v>695.2</v>
      </c>
      <c r="BQ187" s="314">
        <v>695.2</v>
      </c>
      <c r="BR187" s="314">
        <v>695.2</v>
      </c>
      <c r="BS187" s="425">
        <v>695.2</v>
      </c>
      <c r="BT187" s="424">
        <v>779.2</v>
      </c>
      <c r="BU187" s="424">
        <v>779.2</v>
      </c>
      <c r="BV187" s="424">
        <v>779.2</v>
      </c>
      <c r="BW187" s="424">
        <v>776</v>
      </c>
      <c r="BX187" s="427">
        <v>776</v>
      </c>
      <c r="BY187" s="353"/>
    </row>
    <row r="188" spans="1:77" x14ac:dyDescent="0.25">
      <c r="A188" s="272" t="s">
        <v>332</v>
      </c>
      <c r="B188" s="311">
        <v>16</v>
      </c>
      <c r="C188" s="312">
        <v>44.8</v>
      </c>
      <c r="D188" s="312">
        <v>28</v>
      </c>
      <c r="E188" s="312">
        <v>45.6</v>
      </c>
      <c r="F188" s="421">
        <v>18.399999999999999</v>
      </c>
      <c r="G188" s="426" t="s">
        <v>419</v>
      </c>
      <c r="H188" s="424" t="s">
        <v>419</v>
      </c>
      <c r="I188" s="424" t="s">
        <v>419</v>
      </c>
      <c r="J188" s="424" t="s">
        <v>419</v>
      </c>
      <c r="K188" s="427" t="s">
        <v>419</v>
      </c>
      <c r="L188" s="314" t="s">
        <v>419</v>
      </c>
      <c r="M188" s="314" t="s">
        <v>419</v>
      </c>
      <c r="N188" s="314" t="s">
        <v>419</v>
      </c>
      <c r="O188" s="314" t="s">
        <v>419</v>
      </c>
      <c r="P188" s="314" t="s">
        <v>419</v>
      </c>
      <c r="Q188" s="422">
        <v>44.8</v>
      </c>
      <c r="R188" s="421">
        <v>53.6</v>
      </c>
      <c r="S188" s="421">
        <v>48.8</v>
      </c>
      <c r="T188" s="421">
        <v>53.6</v>
      </c>
      <c r="U188" s="423">
        <v>53.6</v>
      </c>
      <c r="V188" s="421">
        <v>22.4</v>
      </c>
      <c r="W188" s="421">
        <v>22.4</v>
      </c>
      <c r="X188" s="421">
        <v>22.4</v>
      </c>
      <c r="Y188" s="421">
        <v>22.4</v>
      </c>
      <c r="Z188" s="421">
        <v>22.4</v>
      </c>
      <c r="AA188" s="426" t="s">
        <v>419</v>
      </c>
      <c r="AB188" s="424" t="s">
        <v>419</v>
      </c>
      <c r="AC188" s="424" t="s">
        <v>419</v>
      </c>
      <c r="AD188" s="424" t="s">
        <v>419</v>
      </c>
      <c r="AE188" s="427" t="s">
        <v>419</v>
      </c>
      <c r="AF188" s="424" t="s">
        <v>419</v>
      </c>
      <c r="AG188" s="424" t="s">
        <v>419</v>
      </c>
      <c r="AH188" s="424" t="s">
        <v>419</v>
      </c>
      <c r="AI188" s="424" t="s">
        <v>419</v>
      </c>
      <c r="AJ188" s="424" t="s">
        <v>419</v>
      </c>
      <c r="AK188" s="315" t="s">
        <v>419</v>
      </c>
      <c r="AL188" s="314" t="s">
        <v>419</v>
      </c>
      <c r="AM188" s="314" t="s">
        <v>419</v>
      </c>
      <c r="AN188" s="314" t="s">
        <v>419</v>
      </c>
      <c r="AO188" s="425" t="s">
        <v>419</v>
      </c>
      <c r="AP188" s="424" t="s">
        <v>419</v>
      </c>
      <c r="AQ188" s="424" t="s">
        <v>419</v>
      </c>
      <c r="AR188" s="424" t="s">
        <v>419</v>
      </c>
      <c r="AS188" s="424" t="s">
        <v>419</v>
      </c>
      <c r="AT188" s="424" t="s">
        <v>419</v>
      </c>
      <c r="AU188" s="315" t="s">
        <v>419</v>
      </c>
      <c r="AV188" s="314" t="s">
        <v>419</v>
      </c>
      <c r="AW188" s="314" t="s">
        <v>419</v>
      </c>
      <c r="AX188" s="314" t="s">
        <v>419</v>
      </c>
      <c r="AY188" s="425" t="s">
        <v>419</v>
      </c>
      <c r="AZ188" s="314" t="s">
        <v>419</v>
      </c>
      <c r="BA188" s="314" t="s">
        <v>419</v>
      </c>
      <c r="BB188" s="314" t="s">
        <v>419</v>
      </c>
      <c r="BC188" s="314" t="s">
        <v>419</v>
      </c>
      <c r="BD188" s="314" t="s">
        <v>419</v>
      </c>
      <c r="BE188" s="315" t="s">
        <v>419</v>
      </c>
      <c r="BF188" s="314" t="s">
        <v>419</v>
      </c>
      <c r="BG188" s="314" t="s">
        <v>419</v>
      </c>
      <c r="BH188" s="314" t="s">
        <v>419</v>
      </c>
      <c r="BI188" s="425" t="s">
        <v>419</v>
      </c>
      <c r="BJ188" s="314" t="s">
        <v>419</v>
      </c>
      <c r="BK188" s="314" t="s">
        <v>419</v>
      </c>
      <c r="BL188" s="314" t="s">
        <v>419</v>
      </c>
      <c r="BM188" s="314" t="s">
        <v>419</v>
      </c>
      <c r="BN188" s="314" t="s">
        <v>419</v>
      </c>
      <c r="BO188" s="315" t="s">
        <v>419</v>
      </c>
      <c r="BP188" s="314" t="s">
        <v>419</v>
      </c>
      <c r="BQ188" s="314" t="s">
        <v>419</v>
      </c>
      <c r="BR188" s="314" t="s">
        <v>419</v>
      </c>
      <c r="BS188" s="425" t="s">
        <v>419</v>
      </c>
      <c r="BT188" s="424" t="s">
        <v>419</v>
      </c>
      <c r="BU188" s="424" t="s">
        <v>419</v>
      </c>
      <c r="BV188" s="424" t="s">
        <v>419</v>
      </c>
      <c r="BW188" s="424" t="s">
        <v>419</v>
      </c>
      <c r="BX188" s="427" t="s">
        <v>419</v>
      </c>
      <c r="BY188" s="353"/>
    </row>
    <row r="189" spans="1:77" x14ac:dyDescent="0.25">
      <c r="A189" s="272" t="s">
        <v>333</v>
      </c>
      <c r="B189" s="311">
        <v>34.4</v>
      </c>
      <c r="C189" s="312">
        <v>33.6</v>
      </c>
      <c r="D189" s="312">
        <v>36.799999999999997</v>
      </c>
      <c r="E189" s="312">
        <v>36.799999999999997</v>
      </c>
      <c r="F189" s="421">
        <v>37.6</v>
      </c>
      <c r="G189" s="426" t="s">
        <v>419</v>
      </c>
      <c r="H189" s="424" t="s">
        <v>419</v>
      </c>
      <c r="I189" s="424" t="s">
        <v>419</v>
      </c>
      <c r="J189" s="424" t="s">
        <v>419</v>
      </c>
      <c r="K189" s="427" t="s">
        <v>419</v>
      </c>
      <c r="L189" s="421">
        <v>74.400000000000006</v>
      </c>
      <c r="M189" s="421">
        <v>74.400000000000006</v>
      </c>
      <c r="N189" s="421">
        <v>74.400000000000006</v>
      </c>
      <c r="O189" s="421">
        <v>74.400000000000006</v>
      </c>
      <c r="P189" s="421">
        <v>74.400000000000006</v>
      </c>
      <c r="Q189" s="422">
        <v>32</v>
      </c>
      <c r="R189" s="421">
        <v>34.4</v>
      </c>
      <c r="S189" s="421">
        <v>33.6</v>
      </c>
      <c r="T189" s="421">
        <v>33.6</v>
      </c>
      <c r="U189" s="423">
        <v>37.6</v>
      </c>
      <c r="V189" s="421">
        <v>26.4</v>
      </c>
      <c r="W189" s="421">
        <v>26.4</v>
      </c>
      <c r="X189" s="421">
        <v>26.4</v>
      </c>
      <c r="Y189" s="421">
        <v>26.4</v>
      </c>
      <c r="Z189" s="421">
        <v>27.2</v>
      </c>
      <c r="AA189" s="422">
        <v>15.2</v>
      </c>
      <c r="AB189" s="421">
        <v>12.8</v>
      </c>
      <c r="AC189" s="421">
        <v>12.8</v>
      </c>
      <c r="AD189" s="421">
        <v>12.8</v>
      </c>
      <c r="AE189" s="423">
        <v>12.8</v>
      </c>
      <c r="AF189" s="424" t="s">
        <v>419</v>
      </c>
      <c r="AG189" s="424" t="s">
        <v>419</v>
      </c>
      <c r="AH189" s="424" t="s">
        <v>419</v>
      </c>
      <c r="AI189" s="424" t="s">
        <v>419</v>
      </c>
      <c r="AJ189" s="424" t="s">
        <v>419</v>
      </c>
      <c r="AK189" s="422">
        <v>1246.4000000000001</v>
      </c>
      <c r="AL189" s="421">
        <v>1315.2</v>
      </c>
      <c r="AM189" s="421">
        <v>1210.4000000000001</v>
      </c>
      <c r="AN189" s="421">
        <v>1466.4</v>
      </c>
      <c r="AO189" s="423">
        <v>1468.8</v>
      </c>
      <c r="AP189" s="424" t="s">
        <v>419</v>
      </c>
      <c r="AQ189" s="424" t="s">
        <v>419</v>
      </c>
      <c r="AR189" s="424" t="s">
        <v>419</v>
      </c>
      <c r="AS189" s="424" t="s">
        <v>419</v>
      </c>
      <c r="AT189" s="424" t="s">
        <v>419</v>
      </c>
      <c r="AU189" s="315">
        <v>835.2</v>
      </c>
      <c r="AV189" s="314">
        <v>872.8</v>
      </c>
      <c r="AW189" s="314">
        <v>839.2</v>
      </c>
      <c r="AX189" s="314">
        <v>984</v>
      </c>
      <c r="AY189" s="425">
        <v>984</v>
      </c>
      <c r="AZ189" s="421">
        <v>696</v>
      </c>
      <c r="BA189" s="421">
        <v>704</v>
      </c>
      <c r="BB189" s="421">
        <v>704</v>
      </c>
      <c r="BC189" s="421">
        <v>777.6</v>
      </c>
      <c r="BD189" s="421">
        <v>777.6</v>
      </c>
      <c r="BE189" s="315">
        <v>360</v>
      </c>
      <c r="BF189" s="314">
        <v>360</v>
      </c>
      <c r="BG189" s="314">
        <v>360</v>
      </c>
      <c r="BH189" s="314">
        <v>360</v>
      </c>
      <c r="BI189" s="425">
        <v>360</v>
      </c>
      <c r="BJ189" s="314" t="s">
        <v>419</v>
      </c>
      <c r="BK189" s="314" t="s">
        <v>419</v>
      </c>
      <c r="BL189" s="314" t="s">
        <v>419</v>
      </c>
      <c r="BM189" s="314" t="s">
        <v>419</v>
      </c>
      <c r="BN189" s="314" t="s">
        <v>419</v>
      </c>
      <c r="BO189" s="422">
        <v>736.8</v>
      </c>
      <c r="BP189" s="421">
        <v>715.2</v>
      </c>
      <c r="BQ189" s="421">
        <v>723.2</v>
      </c>
      <c r="BR189" s="421">
        <v>1159.2</v>
      </c>
      <c r="BS189" s="423">
        <v>1184.8</v>
      </c>
      <c r="BT189" s="424">
        <v>840</v>
      </c>
      <c r="BU189" s="424">
        <v>812</v>
      </c>
      <c r="BV189" s="424">
        <v>812</v>
      </c>
      <c r="BW189" s="424">
        <v>812</v>
      </c>
      <c r="BX189" s="427">
        <v>856</v>
      </c>
      <c r="BY189" s="353"/>
    </row>
    <row r="190" spans="1:77" x14ac:dyDescent="0.25">
      <c r="A190" s="272" t="s">
        <v>334</v>
      </c>
      <c r="B190" s="311">
        <v>24</v>
      </c>
      <c r="C190" s="312">
        <v>24</v>
      </c>
      <c r="D190" s="312">
        <v>25.6</v>
      </c>
      <c r="E190" s="312">
        <v>25.6</v>
      </c>
      <c r="F190" s="421">
        <v>24.8</v>
      </c>
      <c r="G190" s="426" t="s">
        <v>419</v>
      </c>
      <c r="H190" s="424" t="s">
        <v>419</v>
      </c>
      <c r="I190" s="424" t="s">
        <v>419</v>
      </c>
      <c r="J190" s="424" t="s">
        <v>419</v>
      </c>
      <c r="K190" s="427" t="s">
        <v>419</v>
      </c>
      <c r="L190" s="314">
        <v>72.400000000000006</v>
      </c>
      <c r="M190" s="314">
        <v>72.400000000000006</v>
      </c>
      <c r="N190" s="314">
        <v>72.400000000000006</v>
      </c>
      <c r="O190" s="314">
        <v>72.400000000000006</v>
      </c>
      <c r="P190" s="314">
        <v>72.400000000000006</v>
      </c>
      <c r="Q190" s="422">
        <v>34.4</v>
      </c>
      <c r="R190" s="421">
        <v>32</v>
      </c>
      <c r="S190" s="421">
        <v>30.4</v>
      </c>
      <c r="T190" s="421">
        <v>31.2</v>
      </c>
      <c r="U190" s="423">
        <v>32</v>
      </c>
      <c r="V190" s="421">
        <v>26.4</v>
      </c>
      <c r="W190" s="421">
        <v>29.6</v>
      </c>
      <c r="X190" s="421">
        <v>28.8</v>
      </c>
      <c r="Y190" s="421">
        <v>27.2</v>
      </c>
      <c r="Z190" s="421">
        <v>25.6</v>
      </c>
      <c r="AA190" s="426" t="s">
        <v>419</v>
      </c>
      <c r="AB190" s="424" t="s">
        <v>419</v>
      </c>
      <c r="AC190" s="424" t="s">
        <v>419</v>
      </c>
      <c r="AD190" s="424" t="s">
        <v>419</v>
      </c>
      <c r="AE190" s="427" t="s">
        <v>419</v>
      </c>
      <c r="AF190" s="424" t="s">
        <v>419</v>
      </c>
      <c r="AG190" s="424" t="s">
        <v>419</v>
      </c>
      <c r="AH190" s="424" t="s">
        <v>419</v>
      </c>
      <c r="AI190" s="424" t="s">
        <v>419</v>
      </c>
      <c r="AJ190" s="424" t="s">
        <v>419</v>
      </c>
      <c r="AK190" s="422">
        <v>1056.8</v>
      </c>
      <c r="AL190" s="421">
        <v>1036</v>
      </c>
      <c r="AM190" s="421">
        <v>1060</v>
      </c>
      <c r="AN190" s="421">
        <v>896</v>
      </c>
      <c r="AO190" s="423">
        <v>898.4</v>
      </c>
      <c r="AP190" s="424" t="s">
        <v>419</v>
      </c>
      <c r="AQ190" s="424" t="s">
        <v>419</v>
      </c>
      <c r="AR190" s="424" t="s">
        <v>419</v>
      </c>
      <c r="AS190" s="424" t="s">
        <v>419</v>
      </c>
      <c r="AT190" s="424" t="s">
        <v>419</v>
      </c>
      <c r="AU190" s="422">
        <v>936.8</v>
      </c>
      <c r="AV190" s="421">
        <v>923.2</v>
      </c>
      <c r="AW190" s="421">
        <v>984.8</v>
      </c>
      <c r="AX190" s="421">
        <v>1063.2</v>
      </c>
      <c r="AY190" s="423">
        <v>1044.8</v>
      </c>
      <c r="AZ190" s="421">
        <v>748</v>
      </c>
      <c r="BA190" s="421">
        <v>782.4</v>
      </c>
      <c r="BB190" s="421">
        <v>855.2</v>
      </c>
      <c r="BC190" s="421">
        <v>843.2</v>
      </c>
      <c r="BD190" s="421">
        <v>924</v>
      </c>
      <c r="BE190" s="315" t="s">
        <v>419</v>
      </c>
      <c r="BF190" s="314" t="s">
        <v>419</v>
      </c>
      <c r="BG190" s="314" t="s">
        <v>419</v>
      </c>
      <c r="BH190" s="314" t="s">
        <v>419</v>
      </c>
      <c r="BI190" s="425" t="s">
        <v>419</v>
      </c>
      <c r="BJ190" s="421">
        <v>479.2</v>
      </c>
      <c r="BK190" s="421">
        <v>480</v>
      </c>
      <c r="BL190" s="421">
        <v>502.4</v>
      </c>
      <c r="BM190" s="421">
        <v>503.2</v>
      </c>
      <c r="BN190" s="421">
        <v>503.2</v>
      </c>
      <c r="BO190" s="422">
        <v>883.2</v>
      </c>
      <c r="BP190" s="421">
        <v>956.8</v>
      </c>
      <c r="BQ190" s="421">
        <v>762.4</v>
      </c>
      <c r="BR190" s="421">
        <v>728</v>
      </c>
      <c r="BS190" s="423">
        <v>793.6</v>
      </c>
      <c r="BT190" s="421">
        <v>730.4</v>
      </c>
      <c r="BU190" s="421">
        <v>812</v>
      </c>
      <c r="BV190" s="421">
        <v>1033.5999999999999</v>
      </c>
      <c r="BW190" s="421">
        <v>900</v>
      </c>
      <c r="BX190" s="423">
        <v>943.2</v>
      </c>
      <c r="BY190" s="353"/>
    </row>
    <row r="191" spans="1:77" x14ac:dyDescent="0.25">
      <c r="A191" s="272" t="s">
        <v>335</v>
      </c>
      <c r="B191" s="311">
        <v>25.6</v>
      </c>
      <c r="C191" s="312">
        <v>25.6</v>
      </c>
      <c r="D191" s="312">
        <v>26.4</v>
      </c>
      <c r="E191" s="312">
        <v>26.4</v>
      </c>
      <c r="F191" s="421">
        <v>26.4</v>
      </c>
      <c r="G191" s="426" t="s">
        <v>419</v>
      </c>
      <c r="H191" s="424" t="s">
        <v>419</v>
      </c>
      <c r="I191" s="424" t="s">
        <v>419</v>
      </c>
      <c r="J191" s="424" t="s">
        <v>419</v>
      </c>
      <c r="K191" s="427" t="s">
        <v>419</v>
      </c>
      <c r="L191" s="421">
        <v>139.19999999999999</v>
      </c>
      <c r="M191" s="421">
        <v>142.4</v>
      </c>
      <c r="N191" s="421">
        <v>142.4</v>
      </c>
      <c r="O191" s="421">
        <v>142.4</v>
      </c>
      <c r="P191" s="421">
        <v>146.4</v>
      </c>
      <c r="Q191" s="422">
        <v>76.8</v>
      </c>
      <c r="R191" s="421">
        <v>72</v>
      </c>
      <c r="S191" s="421">
        <v>78.400000000000006</v>
      </c>
      <c r="T191" s="421">
        <v>80.8</v>
      </c>
      <c r="U191" s="423">
        <v>83.2</v>
      </c>
      <c r="V191" s="421">
        <v>36.799999999999997</v>
      </c>
      <c r="W191" s="421">
        <v>36.799999999999997</v>
      </c>
      <c r="X191" s="421">
        <v>36.799999999999997</v>
      </c>
      <c r="Y191" s="421">
        <v>54.4</v>
      </c>
      <c r="Z191" s="421">
        <v>54.4</v>
      </c>
      <c r="AA191" s="426" t="s">
        <v>419</v>
      </c>
      <c r="AB191" s="424" t="s">
        <v>419</v>
      </c>
      <c r="AC191" s="424" t="s">
        <v>419</v>
      </c>
      <c r="AD191" s="424" t="s">
        <v>419</v>
      </c>
      <c r="AE191" s="427" t="s">
        <v>419</v>
      </c>
      <c r="AF191" s="424" t="s">
        <v>419</v>
      </c>
      <c r="AG191" s="424" t="s">
        <v>419</v>
      </c>
      <c r="AH191" s="424" t="s">
        <v>419</v>
      </c>
      <c r="AI191" s="424" t="s">
        <v>419</v>
      </c>
      <c r="AJ191" s="424" t="s">
        <v>419</v>
      </c>
      <c r="AK191" s="315" t="s">
        <v>419</v>
      </c>
      <c r="AL191" s="314" t="s">
        <v>419</v>
      </c>
      <c r="AM191" s="314" t="s">
        <v>419</v>
      </c>
      <c r="AN191" s="314" t="s">
        <v>419</v>
      </c>
      <c r="AO191" s="425" t="s">
        <v>419</v>
      </c>
      <c r="AP191" s="424" t="s">
        <v>419</v>
      </c>
      <c r="AQ191" s="424" t="s">
        <v>419</v>
      </c>
      <c r="AR191" s="424" t="s">
        <v>419</v>
      </c>
      <c r="AS191" s="424" t="s">
        <v>419</v>
      </c>
      <c r="AT191" s="424" t="s">
        <v>419</v>
      </c>
      <c r="AU191" s="315" t="s">
        <v>419</v>
      </c>
      <c r="AV191" s="314" t="s">
        <v>419</v>
      </c>
      <c r="AW191" s="314" t="s">
        <v>419</v>
      </c>
      <c r="AX191" s="314" t="s">
        <v>419</v>
      </c>
      <c r="AY191" s="425" t="s">
        <v>419</v>
      </c>
      <c r="AZ191" s="314" t="s">
        <v>419</v>
      </c>
      <c r="BA191" s="314" t="s">
        <v>419</v>
      </c>
      <c r="BB191" s="314" t="s">
        <v>419</v>
      </c>
      <c r="BC191" s="314" t="s">
        <v>419</v>
      </c>
      <c r="BD191" s="314" t="s">
        <v>419</v>
      </c>
      <c r="BE191" s="315" t="s">
        <v>419</v>
      </c>
      <c r="BF191" s="314" t="s">
        <v>419</v>
      </c>
      <c r="BG191" s="314" t="s">
        <v>419</v>
      </c>
      <c r="BH191" s="314" t="s">
        <v>419</v>
      </c>
      <c r="BI191" s="425" t="s">
        <v>419</v>
      </c>
      <c r="BJ191" s="314" t="s">
        <v>419</v>
      </c>
      <c r="BK191" s="314" t="s">
        <v>419</v>
      </c>
      <c r="BL191" s="314" t="s">
        <v>419</v>
      </c>
      <c r="BM191" s="314" t="s">
        <v>419</v>
      </c>
      <c r="BN191" s="314" t="s">
        <v>419</v>
      </c>
      <c r="BO191" s="315" t="s">
        <v>419</v>
      </c>
      <c r="BP191" s="314" t="s">
        <v>419</v>
      </c>
      <c r="BQ191" s="314" t="s">
        <v>419</v>
      </c>
      <c r="BR191" s="314" t="s">
        <v>419</v>
      </c>
      <c r="BS191" s="425" t="s">
        <v>419</v>
      </c>
      <c r="BT191" s="424" t="s">
        <v>419</v>
      </c>
      <c r="BU191" s="424" t="s">
        <v>419</v>
      </c>
      <c r="BV191" s="424" t="s">
        <v>419</v>
      </c>
      <c r="BW191" s="424" t="s">
        <v>419</v>
      </c>
      <c r="BX191" s="427" t="s">
        <v>419</v>
      </c>
      <c r="BY191" s="353"/>
    </row>
    <row r="192" spans="1:77" x14ac:dyDescent="0.25">
      <c r="A192" s="272" t="s">
        <v>336</v>
      </c>
      <c r="B192" s="311">
        <v>20.8</v>
      </c>
      <c r="C192" s="312">
        <v>20.8</v>
      </c>
      <c r="D192" s="312">
        <v>24</v>
      </c>
      <c r="E192" s="312">
        <v>24</v>
      </c>
      <c r="F192" s="421">
        <v>24</v>
      </c>
      <c r="G192" s="426" t="s">
        <v>419</v>
      </c>
      <c r="H192" s="424" t="s">
        <v>419</v>
      </c>
      <c r="I192" s="424" t="s">
        <v>419</v>
      </c>
      <c r="J192" s="424" t="s">
        <v>419</v>
      </c>
      <c r="K192" s="427" t="s">
        <v>419</v>
      </c>
      <c r="L192" s="421">
        <v>68</v>
      </c>
      <c r="M192" s="421">
        <v>73.599999999999994</v>
      </c>
      <c r="N192" s="421">
        <v>73.599999999999994</v>
      </c>
      <c r="O192" s="421">
        <v>73.599999999999994</v>
      </c>
      <c r="P192" s="421">
        <v>79.2</v>
      </c>
      <c r="Q192" s="422">
        <v>20.8</v>
      </c>
      <c r="R192" s="421">
        <v>21.6</v>
      </c>
      <c r="S192" s="421">
        <v>20.8</v>
      </c>
      <c r="T192" s="421">
        <v>21.6</v>
      </c>
      <c r="U192" s="423">
        <v>21.6</v>
      </c>
      <c r="V192" s="421">
        <v>24</v>
      </c>
      <c r="W192" s="421">
        <v>24</v>
      </c>
      <c r="X192" s="421">
        <v>27.2</v>
      </c>
      <c r="Y192" s="421">
        <v>20</v>
      </c>
      <c r="Z192" s="421">
        <v>21.6</v>
      </c>
      <c r="AA192" s="422">
        <v>12.8</v>
      </c>
      <c r="AB192" s="421">
        <v>12.8</v>
      </c>
      <c r="AC192" s="421">
        <v>12</v>
      </c>
      <c r="AD192" s="421">
        <v>11.2</v>
      </c>
      <c r="AE192" s="423">
        <v>12</v>
      </c>
      <c r="AF192" s="424" t="s">
        <v>419</v>
      </c>
      <c r="AG192" s="424" t="s">
        <v>419</v>
      </c>
      <c r="AH192" s="424" t="s">
        <v>419</v>
      </c>
      <c r="AI192" s="424" t="s">
        <v>419</v>
      </c>
      <c r="AJ192" s="424" t="s">
        <v>419</v>
      </c>
      <c r="AK192" s="422">
        <v>902.4</v>
      </c>
      <c r="AL192" s="421">
        <v>895.2</v>
      </c>
      <c r="AM192" s="421">
        <v>888</v>
      </c>
      <c r="AN192" s="421">
        <v>916</v>
      </c>
      <c r="AO192" s="423">
        <v>916</v>
      </c>
      <c r="AP192" s="421">
        <v>984.8</v>
      </c>
      <c r="AQ192" s="421">
        <v>984.8</v>
      </c>
      <c r="AR192" s="421">
        <v>984.8</v>
      </c>
      <c r="AS192" s="421">
        <v>984.8</v>
      </c>
      <c r="AT192" s="421">
        <v>984.8</v>
      </c>
      <c r="AU192" s="422">
        <v>1208</v>
      </c>
      <c r="AV192" s="421">
        <v>1217.5999999999999</v>
      </c>
      <c r="AW192" s="421">
        <v>1212.8</v>
      </c>
      <c r="AX192" s="421">
        <v>1280</v>
      </c>
      <c r="AY192" s="423">
        <v>1280</v>
      </c>
      <c r="AZ192" s="421">
        <v>926.4</v>
      </c>
      <c r="BA192" s="421">
        <v>916.8</v>
      </c>
      <c r="BB192" s="421">
        <v>927.2</v>
      </c>
      <c r="BC192" s="421">
        <v>941.6</v>
      </c>
      <c r="BD192" s="421">
        <v>934.4</v>
      </c>
      <c r="BE192" s="422">
        <v>651.20000000000005</v>
      </c>
      <c r="BF192" s="421">
        <v>651.20000000000005</v>
      </c>
      <c r="BG192" s="421">
        <v>651.20000000000005</v>
      </c>
      <c r="BH192" s="421">
        <v>651.20000000000005</v>
      </c>
      <c r="BI192" s="423">
        <v>688.8</v>
      </c>
      <c r="BJ192" s="421">
        <v>396</v>
      </c>
      <c r="BK192" s="421">
        <v>396</v>
      </c>
      <c r="BL192" s="421">
        <v>363.2</v>
      </c>
      <c r="BM192" s="421">
        <v>416.8</v>
      </c>
      <c r="BN192" s="421">
        <v>416.8</v>
      </c>
      <c r="BO192" s="422">
        <v>1004</v>
      </c>
      <c r="BP192" s="421">
        <v>1012</v>
      </c>
      <c r="BQ192" s="421">
        <v>1012</v>
      </c>
      <c r="BR192" s="421">
        <v>871.2</v>
      </c>
      <c r="BS192" s="423">
        <v>892</v>
      </c>
      <c r="BT192" s="421">
        <v>908.8</v>
      </c>
      <c r="BU192" s="421">
        <v>908.8</v>
      </c>
      <c r="BV192" s="421">
        <v>908.8</v>
      </c>
      <c r="BW192" s="421">
        <v>908.8</v>
      </c>
      <c r="BX192" s="423">
        <v>940.8</v>
      </c>
      <c r="BY192" s="353"/>
    </row>
    <row r="193" spans="1:77" x14ac:dyDescent="0.25">
      <c r="A193" s="272" t="s">
        <v>337</v>
      </c>
      <c r="B193" s="311">
        <v>19.2</v>
      </c>
      <c r="C193" s="312">
        <v>19.2</v>
      </c>
      <c r="D193" s="312">
        <v>22.4</v>
      </c>
      <c r="E193" s="312">
        <v>22.4</v>
      </c>
      <c r="F193" s="421">
        <v>22.4</v>
      </c>
      <c r="G193" s="426" t="s">
        <v>419</v>
      </c>
      <c r="H193" s="424" t="s">
        <v>419</v>
      </c>
      <c r="I193" s="424" t="s">
        <v>419</v>
      </c>
      <c r="J193" s="424" t="s">
        <v>419</v>
      </c>
      <c r="K193" s="427" t="s">
        <v>419</v>
      </c>
      <c r="L193" s="421">
        <v>74.400000000000006</v>
      </c>
      <c r="M193" s="421">
        <v>74.400000000000006</v>
      </c>
      <c r="N193" s="421">
        <v>74.400000000000006</v>
      </c>
      <c r="O193" s="421">
        <v>74.400000000000006</v>
      </c>
      <c r="P193" s="421">
        <v>74.400000000000006</v>
      </c>
      <c r="Q193" s="422">
        <v>24.8</v>
      </c>
      <c r="R193" s="421">
        <v>23.2</v>
      </c>
      <c r="S193" s="421">
        <v>25.6</v>
      </c>
      <c r="T193" s="421">
        <v>24</v>
      </c>
      <c r="U193" s="423">
        <v>27.2</v>
      </c>
      <c r="V193" s="421">
        <v>43.2</v>
      </c>
      <c r="W193" s="421">
        <v>43.2</v>
      </c>
      <c r="X193" s="421">
        <v>43.2</v>
      </c>
      <c r="Y193" s="421">
        <v>52</v>
      </c>
      <c r="Z193" s="421">
        <v>31.2</v>
      </c>
      <c r="AA193" s="426" t="s">
        <v>419</v>
      </c>
      <c r="AB193" s="424" t="s">
        <v>419</v>
      </c>
      <c r="AC193" s="424" t="s">
        <v>419</v>
      </c>
      <c r="AD193" s="424" t="s">
        <v>419</v>
      </c>
      <c r="AE193" s="427" t="s">
        <v>419</v>
      </c>
      <c r="AF193" s="424" t="s">
        <v>419</v>
      </c>
      <c r="AG193" s="424" t="s">
        <v>419</v>
      </c>
      <c r="AH193" s="424" t="s">
        <v>419</v>
      </c>
      <c r="AI193" s="424" t="s">
        <v>419</v>
      </c>
      <c r="AJ193" s="424" t="s">
        <v>419</v>
      </c>
      <c r="AK193" s="315" t="s">
        <v>419</v>
      </c>
      <c r="AL193" s="314" t="s">
        <v>419</v>
      </c>
      <c r="AM193" s="314" t="s">
        <v>419</v>
      </c>
      <c r="AN193" s="314" t="s">
        <v>419</v>
      </c>
      <c r="AO193" s="425" t="s">
        <v>419</v>
      </c>
      <c r="AP193" s="424" t="s">
        <v>419</v>
      </c>
      <c r="AQ193" s="424" t="s">
        <v>419</v>
      </c>
      <c r="AR193" s="424" t="s">
        <v>419</v>
      </c>
      <c r="AS193" s="424" t="s">
        <v>419</v>
      </c>
      <c r="AT193" s="424" t="s">
        <v>419</v>
      </c>
      <c r="AU193" s="422">
        <v>908</v>
      </c>
      <c r="AV193" s="421">
        <v>916</v>
      </c>
      <c r="AW193" s="421">
        <v>908</v>
      </c>
      <c r="AX193" s="421">
        <v>961.6</v>
      </c>
      <c r="AY193" s="423">
        <v>961.6</v>
      </c>
      <c r="AZ193" s="314">
        <v>735.2</v>
      </c>
      <c r="BA193" s="314">
        <v>735.2</v>
      </c>
      <c r="BB193" s="314">
        <v>735.2</v>
      </c>
      <c r="BC193" s="314">
        <v>735.2</v>
      </c>
      <c r="BD193" s="314">
        <v>735.2</v>
      </c>
      <c r="BE193" s="315" t="s">
        <v>419</v>
      </c>
      <c r="BF193" s="314" t="s">
        <v>419</v>
      </c>
      <c r="BG193" s="314" t="s">
        <v>419</v>
      </c>
      <c r="BH193" s="314" t="s">
        <v>419</v>
      </c>
      <c r="BI193" s="425" t="s">
        <v>419</v>
      </c>
      <c r="BJ193" s="314" t="s">
        <v>419</v>
      </c>
      <c r="BK193" s="314" t="s">
        <v>419</v>
      </c>
      <c r="BL193" s="314" t="s">
        <v>419</v>
      </c>
      <c r="BM193" s="314" t="s">
        <v>419</v>
      </c>
      <c r="BN193" s="314" t="s">
        <v>419</v>
      </c>
      <c r="BO193" s="315">
        <v>753.6</v>
      </c>
      <c r="BP193" s="314">
        <v>753.6</v>
      </c>
      <c r="BQ193" s="314">
        <v>753.6</v>
      </c>
      <c r="BR193" s="314">
        <v>798.4</v>
      </c>
      <c r="BS193" s="425">
        <v>798.4</v>
      </c>
      <c r="BT193" s="424" t="s">
        <v>419</v>
      </c>
      <c r="BU193" s="424" t="s">
        <v>419</v>
      </c>
      <c r="BV193" s="424" t="s">
        <v>419</v>
      </c>
      <c r="BW193" s="424" t="s">
        <v>419</v>
      </c>
      <c r="BX193" s="427" t="s">
        <v>419</v>
      </c>
      <c r="BY193" s="353"/>
    </row>
    <row r="194" spans="1:77" x14ac:dyDescent="0.25">
      <c r="A194" s="272" t="s">
        <v>338</v>
      </c>
      <c r="B194" s="311">
        <v>25.6</v>
      </c>
      <c r="C194" s="312">
        <v>25.6</v>
      </c>
      <c r="D194" s="312">
        <v>28</v>
      </c>
      <c r="E194" s="312">
        <v>28</v>
      </c>
      <c r="F194" s="421">
        <v>28</v>
      </c>
      <c r="G194" s="426" t="s">
        <v>419</v>
      </c>
      <c r="H194" s="424" t="s">
        <v>419</v>
      </c>
      <c r="I194" s="424" t="s">
        <v>419</v>
      </c>
      <c r="J194" s="424" t="s">
        <v>419</v>
      </c>
      <c r="K194" s="427" t="s">
        <v>419</v>
      </c>
      <c r="L194" s="314" t="s">
        <v>419</v>
      </c>
      <c r="M194" s="314" t="s">
        <v>419</v>
      </c>
      <c r="N194" s="314" t="s">
        <v>419</v>
      </c>
      <c r="O194" s="314" t="s">
        <v>419</v>
      </c>
      <c r="P194" s="314" t="s">
        <v>419</v>
      </c>
      <c r="Q194" s="422">
        <v>19.2</v>
      </c>
      <c r="R194" s="421">
        <v>19.2</v>
      </c>
      <c r="S194" s="421">
        <v>19.2</v>
      </c>
      <c r="T194" s="421">
        <v>20.8</v>
      </c>
      <c r="U194" s="423">
        <v>23.2</v>
      </c>
      <c r="V194" s="421">
        <v>32.799999999999997</v>
      </c>
      <c r="W194" s="421">
        <v>32.799999999999997</v>
      </c>
      <c r="X194" s="421">
        <v>35.200000000000003</v>
      </c>
      <c r="Y194" s="421">
        <v>35.200000000000003</v>
      </c>
      <c r="Z194" s="421">
        <v>35.200000000000003</v>
      </c>
      <c r="AA194" s="422">
        <v>15.2</v>
      </c>
      <c r="AB194" s="421">
        <v>15.2</v>
      </c>
      <c r="AC194" s="421">
        <v>15.2</v>
      </c>
      <c r="AD194" s="421">
        <v>11.2</v>
      </c>
      <c r="AE194" s="423">
        <v>11.2</v>
      </c>
      <c r="AF194" s="424" t="s">
        <v>419</v>
      </c>
      <c r="AG194" s="424" t="s">
        <v>419</v>
      </c>
      <c r="AH194" s="424" t="s">
        <v>419</v>
      </c>
      <c r="AI194" s="424" t="s">
        <v>419</v>
      </c>
      <c r="AJ194" s="424" t="s">
        <v>419</v>
      </c>
      <c r="AK194" s="422">
        <v>988.8</v>
      </c>
      <c r="AL194" s="421">
        <v>988.8</v>
      </c>
      <c r="AM194" s="421">
        <v>988.8</v>
      </c>
      <c r="AN194" s="421">
        <v>1032.8</v>
      </c>
      <c r="AO194" s="423">
        <v>1032.8</v>
      </c>
      <c r="AP194" s="421">
        <v>1154.4000000000001</v>
      </c>
      <c r="AQ194" s="421">
        <v>1154.4000000000001</v>
      </c>
      <c r="AR194" s="421">
        <v>1154.4000000000001</v>
      </c>
      <c r="AS194" s="421">
        <v>1186.4000000000001</v>
      </c>
      <c r="AT194" s="421">
        <v>1186.4000000000001</v>
      </c>
      <c r="AU194" s="422">
        <v>1382.4</v>
      </c>
      <c r="AV194" s="421">
        <v>1392.8</v>
      </c>
      <c r="AW194" s="421">
        <v>1392.8</v>
      </c>
      <c r="AX194" s="421">
        <v>1444</v>
      </c>
      <c r="AY194" s="423">
        <v>1444</v>
      </c>
      <c r="AZ194" s="421">
        <v>1142.4000000000001</v>
      </c>
      <c r="BA194" s="421">
        <v>1142.4000000000001</v>
      </c>
      <c r="BB194" s="421">
        <v>1142.4000000000001</v>
      </c>
      <c r="BC194" s="421">
        <v>972</v>
      </c>
      <c r="BD194" s="421">
        <v>972</v>
      </c>
      <c r="BE194" s="422">
        <v>584.79999999999995</v>
      </c>
      <c r="BF194" s="421">
        <v>561.6</v>
      </c>
      <c r="BG194" s="421">
        <v>561.6</v>
      </c>
      <c r="BH194" s="421">
        <v>561.6</v>
      </c>
      <c r="BI194" s="423">
        <v>622.4</v>
      </c>
      <c r="BJ194" s="421">
        <v>444</v>
      </c>
      <c r="BK194" s="421">
        <v>444</v>
      </c>
      <c r="BL194" s="421">
        <v>444</v>
      </c>
      <c r="BM194" s="421">
        <v>444</v>
      </c>
      <c r="BN194" s="421">
        <v>444</v>
      </c>
      <c r="BO194" s="422">
        <v>1156</v>
      </c>
      <c r="BP194" s="421">
        <v>1156</v>
      </c>
      <c r="BQ194" s="421">
        <v>1156</v>
      </c>
      <c r="BR194" s="421">
        <v>1156</v>
      </c>
      <c r="BS194" s="423">
        <v>1156</v>
      </c>
      <c r="BT194" s="421">
        <v>911.2</v>
      </c>
      <c r="BU194" s="421">
        <v>911.2</v>
      </c>
      <c r="BV194" s="421">
        <v>911.2</v>
      </c>
      <c r="BW194" s="421">
        <v>911.2</v>
      </c>
      <c r="BX194" s="423">
        <v>911.2</v>
      </c>
      <c r="BY194" s="353"/>
    </row>
    <row r="195" spans="1:77" ht="15.75" thickBot="1" x14ac:dyDescent="0.3">
      <c r="A195" s="297" t="s">
        <v>339</v>
      </c>
      <c r="B195" s="318">
        <v>25.6</v>
      </c>
      <c r="C195" s="319">
        <v>23.2</v>
      </c>
      <c r="D195" s="319">
        <v>26.4</v>
      </c>
      <c r="E195" s="319">
        <v>26.4</v>
      </c>
      <c r="F195" s="428">
        <v>27.2</v>
      </c>
      <c r="G195" s="441" t="s">
        <v>419</v>
      </c>
      <c r="H195" s="442" t="s">
        <v>419</v>
      </c>
      <c r="I195" s="442" t="s">
        <v>419</v>
      </c>
      <c r="J195" s="442" t="s">
        <v>419</v>
      </c>
      <c r="K195" s="443" t="s">
        <v>419</v>
      </c>
      <c r="L195" s="428">
        <v>137.6</v>
      </c>
      <c r="M195" s="428">
        <v>140</v>
      </c>
      <c r="N195" s="428">
        <v>140</v>
      </c>
      <c r="O195" s="428">
        <v>140</v>
      </c>
      <c r="P195" s="428">
        <v>140</v>
      </c>
      <c r="Q195" s="433">
        <v>20.8</v>
      </c>
      <c r="R195" s="428">
        <v>20.8</v>
      </c>
      <c r="S195" s="428">
        <v>20.8</v>
      </c>
      <c r="T195" s="428">
        <v>20.8</v>
      </c>
      <c r="U195" s="434">
        <v>23.2</v>
      </c>
      <c r="V195" s="428">
        <v>26.4</v>
      </c>
      <c r="W195" s="428">
        <v>24</v>
      </c>
      <c r="X195" s="428">
        <v>22.4</v>
      </c>
      <c r="Y195" s="428">
        <v>24.8</v>
      </c>
      <c r="Z195" s="428">
        <v>23.2</v>
      </c>
      <c r="AA195" s="441" t="s">
        <v>419</v>
      </c>
      <c r="AB195" s="442" t="s">
        <v>419</v>
      </c>
      <c r="AC195" s="442" t="s">
        <v>419</v>
      </c>
      <c r="AD195" s="442" t="s">
        <v>419</v>
      </c>
      <c r="AE195" s="443" t="s">
        <v>419</v>
      </c>
      <c r="AF195" s="442" t="s">
        <v>419</v>
      </c>
      <c r="AG195" s="442" t="s">
        <v>419</v>
      </c>
      <c r="AH195" s="442" t="s">
        <v>419</v>
      </c>
      <c r="AI195" s="442" t="s">
        <v>419</v>
      </c>
      <c r="AJ195" s="442" t="s">
        <v>419</v>
      </c>
      <c r="AK195" s="444" t="s">
        <v>419</v>
      </c>
      <c r="AL195" s="432" t="s">
        <v>419</v>
      </c>
      <c r="AM195" s="432" t="s">
        <v>419</v>
      </c>
      <c r="AN195" s="432" t="s">
        <v>419</v>
      </c>
      <c r="AO195" s="445" t="s">
        <v>419</v>
      </c>
      <c r="AP195" s="442" t="s">
        <v>419</v>
      </c>
      <c r="AQ195" s="442" t="s">
        <v>419</v>
      </c>
      <c r="AR195" s="442" t="s">
        <v>419</v>
      </c>
      <c r="AS195" s="442" t="s">
        <v>419</v>
      </c>
      <c r="AT195" s="442" t="s">
        <v>419</v>
      </c>
      <c r="AU195" s="433">
        <v>898.4</v>
      </c>
      <c r="AV195" s="428">
        <v>898.4</v>
      </c>
      <c r="AW195" s="428">
        <v>898.4</v>
      </c>
      <c r="AX195" s="428">
        <v>880</v>
      </c>
      <c r="AY195" s="434">
        <v>880</v>
      </c>
      <c r="AZ195" s="428">
        <v>410.4</v>
      </c>
      <c r="BA195" s="428">
        <v>410.4</v>
      </c>
      <c r="BB195" s="428">
        <v>410.4</v>
      </c>
      <c r="BC195" s="428">
        <v>511.2</v>
      </c>
      <c r="BD195" s="428">
        <v>511.2</v>
      </c>
      <c r="BE195" s="433">
        <v>534.4</v>
      </c>
      <c r="BF195" s="428">
        <v>660.8</v>
      </c>
      <c r="BG195" s="428">
        <v>660.8</v>
      </c>
      <c r="BH195" s="428">
        <v>660.8</v>
      </c>
      <c r="BI195" s="434">
        <v>741.6</v>
      </c>
      <c r="BJ195" s="432" t="s">
        <v>419</v>
      </c>
      <c r="BK195" s="432" t="s">
        <v>419</v>
      </c>
      <c r="BL195" s="432" t="s">
        <v>419</v>
      </c>
      <c r="BM195" s="432" t="s">
        <v>419</v>
      </c>
      <c r="BN195" s="432" t="s">
        <v>419</v>
      </c>
      <c r="BO195" s="444">
        <v>745.6</v>
      </c>
      <c r="BP195" s="432">
        <v>745.6</v>
      </c>
      <c r="BQ195" s="432">
        <v>745.6</v>
      </c>
      <c r="BR195" s="432">
        <v>730.4</v>
      </c>
      <c r="BS195" s="445">
        <v>730.4</v>
      </c>
      <c r="BT195" s="442">
        <v>665.6</v>
      </c>
      <c r="BU195" s="442">
        <v>756.8</v>
      </c>
      <c r="BV195" s="442">
        <v>835.2</v>
      </c>
      <c r="BW195" s="442">
        <v>765.6</v>
      </c>
      <c r="BX195" s="443">
        <v>765.6</v>
      </c>
      <c r="BY195" s="353"/>
    </row>
    <row r="196" spans="1:77" x14ac:dyDescent="0.25">
      <c r="A196" s="272" t="s">
        <v>340</v>
      </c>
      <c r="B196" s="311">
        <v>40</v>
      </c>
      <c r="C196" s="312">
        <v>39.200000000000003</v>
      </c>
      <c r="D196" s="312">
        <v>41.6</v>
      </c>
      <c r="E196" s="312">
        <v>41.6</v>
      </c>
      <c r="F196" s="421">
        <v>41.6</v>
      </c>
      <c r="G196" s="422">
        <v>31.2</v>
      </c>
      <c r="H196" s="421">
        <v>31.2</v>
      </c>
      <c r="I196" s="421">
        <v>32.799999999999997</v>
      </c>
      <c r="J196" s="421">
        <v>32.799999999999997</v>
      </c>
      <c r="K196" s="423">
        <v>32.799999999999997</v>
      </c>
      <c r="L196" s="421">
        <v>84</v>
      </c>
      <c r="M196" s="421">
        <v>98.4</v>
      </c>
      <c r="N196" s="421">
        <v>98.4</v>
      </c>
      <c r="O196" s="421">
        <v>98.4</v>
      </c>
      <c r="P196" s="421">
        <v>103.2</v>
      </c>
      <c r="Q196" s="422">
        <v>40</v>
      </c>
      <c r="R196" s="421">
        <v>40</v>
      </c>
      <c r="S196" s="421">
        <v>40</v>
      </c>
      <c r="T196" s="421">
        <v>40</v>
      </c>
      <c r="U196" s="423">
        <v>37.6</v>
      </c>
      <c r="V196" s="421">
        <v>54.4</v>
      </c>
      <c r="W196" s="421">
        <v>54.4</v>
      </c>
      <c r="X196" s="421">
        <v>60.8</v>
      </c>
      <c r="Y196" s="421">
        <v>60.8</v>
      </c>
      <c r="Z196" s="421">
        <v>60.8</v>
      </c>
      <c r="AA196" s="315">
        <v>11.2</v>
      </c>
      <c r="AB196" s="314">
        <v>11.2</v>
      </c>
      <c r="AC196" s="314">
        <v>11.2</v>
      </c>
      <c r="AD196" s="314">
        <v>11.2</v>
      </c>
      <c r="AE196" s="425">
        <v>11.2</v>
      </c>
      <c r="AF196" s="421">
        <v>53.6</v>
      </c>
      <c r="AG196" s="421">
        <v>56.8</v>
      </c>
      <c r="AH196" s="421">
        <v>56.8</v>
      </c>
      <c r="AI196" s="421">
        <v>56.8</v>
      </c>
      <c r="AJ196" s="421">
        <v>63.2</v>
      </c>
      <c r="AK196" s="315" t="s">
        <v>419</v>
      </c>
      <c r="AL196" s="314" t="s">
        <v>419</v>
      </c>
      <c r="AM196" s="314" t="s">
        <v>419</v>
      </c>
      <c r="AN196" s="314" t="s">
        <v>419</v>
      </c>
      <c r="AO196" s="425" t="s">
        <v>419</v>
      </c>
      <c r="AP196" s="421">
        <v>1496</v>
      </c>
      <c r="AQ196" s="421">
        <v>1513.6</v>
      </c>
      <c r="AR196" s="421">
        <v>1519.2</v>
      </c>
      <c r="AS196" s="421">
        <v>1748</v>
      </c>
      <c r="AT196" s="421">
        <v>1729.6</v>
      </c>
      <c r="AU196" s="315" t="s">
        <v>419</v>
      </c>
      <c r="AV196" s="314" t="s">
        <v>419</v>
      </c>
      <c r="AW196" s="314" t="s">
        <v>419</v>
      </c>
      <c r="AX196" s="314" t="s">
        <v>419</v>
      </c>
      <c r="AY196" s="425" t="s">
        <v>419</v>
      </c>
      <c r="AZ196" s="424" t="s">
        <v>419</v>
      </c>
      <c r="BA196" s="424" t="s">
        <v>419</v>
      </c>
      <c r="BB196" s="424" t="s">
        <v>419</v>
      </c>
      <c r="BC196" s="380" t="s">
        <v>419</v>
      </c>
      <c r="BD196" s="314" t="s">
        <v>419</v>
      </c>
      <c r="BE196" s="315" t="s">
        <v>419</v>
      </c>
      <c r="BF196" s="314" t="s">
        <v>419</v>
      </c>
      <c r="BG196" s="314" t="s">
        <v>419</v>
      </c>
      <c r="BH196" s="314" t="s">
        <v>419</v>
      </c>
      <c r="BI196" s="425" t="s">
        <v>419</v>
      </c>
      <c r="BJ196" s="424"/>
      <c r="BK196" s="424"/>
      <c r="BL196" s="424"/>
      <c r="BM196" s="424"/>
      <c r="BN196" s="424"/>
      <c r="BO196" s="426" t="s">
        <v>419</v>
      </c>
      <c r="BP196" s="424" t="s">
        <v>419</v>
      </c>
      <c r="BQ196" s="424" t="s">
        <v>419</v>
      </c>
      <c r="BR196" s="424" t="s">
        <v>419</v>
      </c>
      <c r="BS196" s="427" t="s">
        <v>419</v>
      </c>
      <c r="BT196" s="424" t="s">
        <v>419</v>
      </c>
      <c r="BU196" s="424" t="s">
        <v>419</v>
      </c>
      <c r="BV196" s="424" t="s">
        <v>419</v>
      </c>
      <c r="BW196" s="424" t="s">
        <v>419</v>
      </c>
      <c r="BX196" s="427" t="s">
        <v>419</v>
      </c>
      <c r="BY196" s="353"/>
    </row>
    <row r="197" spans="1:77" x14ac:dyDescent="0.25">
      <c r="A197" s="272" t="s">
        <v>341</v>
      </c>
      <c r="B197" s="311">
        <v>40</v>
      </c>
      <c r="C197" s="312">
        <v>41.6</v>
      </c>
      <c r="D197" s="312">
        <v>42.4</v>
      </c>
      <c r="E197" s="312">
        <v>42.4</v>
      </c>
      <c r="F197" s="421">
        <v>42.4</v>
      </c>
      <c r="G197" s="422">
        <v>32</v>
      </c>
      <c r="H197" s="421">
        <v>32</v>
      </c>
      <c r="I197" s="421">
        <v>32</v>
      </c>
      <c r="J197" s="421">
        <v>32</v>
      </c>
      <c r="K197" s="423">
        <v>32</v>
      </c>
      <c r="L197" s="421">
        <v>98.4</v>
      </c>
      <c r="M197" s="421">
        <v>111.2</v>
      </c>
      <c r="N197" s="421">
        <v>111.2</v>
      </c>
      <c r="O197" s="421">
        <v>111.2</v>
      </c>
      <c r="P197" s="421">
        <v>110.4</v>
      </c>
      <c r="Q197" s="422">
        <v>39.200000000000003</v>
      </c>
      <c r="R197" s="421">
        <v>39.200000000000003</v>
      </c>
      <c r="S197" s="421">
        <v>40.799999999999997</v>
      </c>
      <c r="T197" s="421">
        <v>40.799999999999997</v>
      </c>
      <c r="U197" s="423">
        <v>40.799999999999997</v>
      </c>
      <c r="V197" s="421">
        <v>63.2</v>
      </c>
      <c r="W197" s="421">
        <v>63.2</v>
      </c>
      <c r="X197" s="421">
        <v>68.8</v>
      </c>
      <c r="Y197" s="421">
        <v>68.8</v>
      </c>
      <c r="Z197" s="421">
        <v>68.8</v>
      </c>
      <c r="AA197" s="315" t="s">
        <v>419</v>
      </c>
      <c r="AB197" s="314" t="s">
        <v>419</v>
      </c>
      <c r="AC197" s="314" t="s">
        <v>419</v>
      </c>
      <c r="AD197" s="314" t="s">
        <v>419</v>
      </c>
      <c r="AE197" s="425" t="s">
        <v>419</v>
      </c>
      <c r="AF197" s="421">
        <v>36.799999999999997</v>
      </c>
      <c r="AG197" s="421">
        <v>44</v>
      </c>
      <c r="AH197" s="421">
        <v>44</v>
      </c>
      <c r="AI197" s="421">
        <v>44</v>
      </c>
      <c r="AJ197" s="421">
        <v>52.8</v>
      </c>
      <c r="AK197" s="315" t="s">
        <v>419</v>
      </c>
      <c r="AL197" s="314" t="s">
        <v>419</v>
      </c>
      <c r="AM197" s="314" t="s">
        <v>419</v>
      </c>
      <c r="AN197" s="314" t="s">
        <v>419</v>
      </c>
      <c r="AO197" s="425" t="s">
        <v>419</v>
      </c>
      <c r="AP197" s="421">
        <v>1455.2</v>
      </c>
      <c r="AQ197" s="421">
        <v>1428</v>
      </c>
      <c r="AR197" s="421">
        <v>1428</v>
      </c>
      <c r="AS197" s="421">
        <v>1489.6</v>
      </c>
      <c r="AT197" s="421">
        <v>1489.6</v>
      </c>
      <c r="AU197" s="422">
        <v>1608</v>
      </c>
      <c r="AV197" s="421">
        <v>1608</v>
      </c>
      <c r="AW197" s="421">
        <v>1608</v>
      </c>
      <c r="AX197" s="421">
        <v>1608</v>
      </c>
      <c r="AY197" s="423">
        <v>1608</v>
      </c>
      <c r="AZ197" s="424" t="s">
        <v>419</v>
      </c>
      <c r="BA197" s="424" t="s">
        <v>419</v>
      </c>
      <c r="BB197" s="424" t="s">
        <v>419</v>
      </c>
      <c r="BC197" s="314" t="s">
        <v>419</v>
      </c>
      <c r="BD197" s="314" t="s">
        <v>419</v>
      </c>
      <c r="BE197" s="422" t="s">
        <v>419</v>
      </c>
      <c r="BF197" s="421" t="s">
        <v>419</v>
      </c>
      <c r="BG197" s="421" t="s">
        <v>419</v>
      </c>
      <c r="BH197" s="421" t="s">
        <v>419</v>
      </c>
      <c r="BI197" s="423" t="s">
        <v>419</v>
      </c>
      <c r="BJ197" s="424"/>
      <c r="BK197" s="424"/>
      <c r="BL197" s="424"/>
      <c r="BM197" s="424"/>
      <c r="BN197" s="424"/>
      <c r="BO197" s="426" t="s">
        <v>419</v>
      </c>
      <c r="BP197" s="424" t="s">
        <v>419</v>
      </c>
      <c r="BQ197" s="424" t="s">
        <v>419</v>
      </c>
      <c r="BR197" s="424" t="s">
        <v>419</v>
      </c>
      <c r="BS197" s="427" t="s">
        <v>419</v>
      </c>
      <c r="BT197" s="424" t="s">
        <v>419</v>
      </c>
      <c r="BU197" s="424" t="s">
        <v>419</v>
      </c>
      <c r="BV197" s="424" t="s">
        <v>419</v>
      </c>
      <c r="BW197" s="424" t="s">
        <v>419</v>
      </c>
      <c r="BX197" s="427" t="s">
        <v>419</v>
      </c>
      <c r="BY197" s="353"/>
    </row>
    <row r="198" spans="1:77" x14ac:dyDescent="0.25">
      <c r="A198" s="272" t="s">
        <v>342</v>
      </c>
      <c r="B198" s="311">
        <v>22.4</v>
      </c>
      <c r="C198" s="312">
        <v>22.4</v>
      </c>
      <c r="D198" s="312">
        <v>24.8</v>
      </c>
      <c r="E198" s="312">
        <v>24</v>
      </c>
      <c r="F198" s="421">
        <v>24</v>
      </c>
      <c r="G198" s="422">
        <v>13.6</v>
      </c>
      <c r="H198" s="421">
        <v>13.6</v>
      </c>
      <c r="I198" s="421">
        <v>13.6</v>
      </c>
      <c r="J198" s="421">
        <v>13.6</v>
      </c>
      <c r="K198" s="423">
        <v>13.6</v>
      </c>
      <c r="L198" s="421">
        <v>52</v>
      </c>
      <c r="M198" s="421">
        <v>66.400000000000006</v>
      </c>
      <c r="N198" s="421">
        <v>66.400000000000006</v>
      </c>
      <c r="O198" s="421">
        <v>66.400000000000006</v>
      </c>
      <c r="P198" s="421">
        <v>64.8</v>
      </c>
      <c r="Q198" s="422">
        <v>23.2</v>
      </c>
      <c r="R198" s="421">
        <v>23.2</v>
      </c>
      <c r="S198" s="421">
        <v>23.2</v>
      </c>
      <c r="T198" s="421">
        <v>23.2</v>
      </c>
      <c r="U198" s="423">
        <v>23.2</v>
      </c>
      <c r="V198" s="421">
        <v>22.4</v>
      </c>
      <c r="W198" s="421">
        <v>22.4</v>
      </c>
      <c r="X198" s="421">
        <v>27.2</v>
      </c>
      <c r="Y198" s="421">
        <v>27.2</v>
      </c>
      <c r="Z198" s="421">
        <v>27.2</v>
      </c>
      <c r="AA198" s="315" t="s">
        <v>419</v>
      </c>
      <c r="AB198" s="314" t="s">
        <v>419</v>
      </c>
      <c r="AC198" s="314" t="s">
        <v>419</v>
      </c>
      <c r="AD198" s="314" t="s">
        <v>419</v>
      </c>
      <c r="AE198" s="425" t="s">
        <v>419</v>
      </c>
      <c r="AF198" s="421">
        <v>35.200000000000003</v>
      </c>
      <c r="AG198" s="421">
        <v>42.4</v>
      </c>
      <c r="AH198" s="421">
        <v>42.4</v>
      </c>
      <c r="AI198" s="421">
        <v>42.4</v>
      </c>
      <c r="AJ198" s="421">
        <v>34.4</v>
      </c>
      <c r="AK198" s="315" t="s">
        <v>419</v>
      </c>
      <c r="AL198" s="314" t="s">
        <v>419</v>
      </c>
      <c r="AM198" s="314" t="s">
        <v>419</v>
      </c>
      <c r="AN198" s="314" t="s">
        <v>419</v>
      </c>
      <c r="AO198" s="425" t="s">
        <v>419</v>
      </c>
      <c r="AP198" s="421">
        <v>1287.2</v>
      </c>
      <c r="AQ198" s="421">
        <v>1287.2</v>
      </c>
      <c r="AR198" s="421">
        <v>1287.2</v>
      </c>
      <c r="AS198" s="421">
        <v>1355.2</v>
      </c>
      <c r="AT198" s="421">
        <v>1355.2</v>
      </c>
      <c r="AU198" s="422">
        <v>800</v>
      </c>
      <c r="AV198" s="421">
        <v>774.4</v>
      </c>
      <c r="AW198" s="421">
        <v>800</v>
      </c>
      <c r="AX198" s="421">
        <v>1050.4000000000001</v>
      </c>
      <c r="AY198" s="423">
        <v>1050.4000000000001</v>
      </c>
      <c r="AZ198" s="424" t="s">
        <v>419</v>
      </c>
      <c r="BA198" s="424" t="s">
        <v>419</v>
      </c>
      <c r="BB198" s="424" t="s">
        <v>419</v>
      </c>
      <c r="BC198" s="314" t="s">
        <v>419</v>
      </c>
      <c r="BD198" s="314" t="s">
        <v>419</v>
      </c>
      <c r="BE198" s="422">
        <v>500</v>
      </c>
      <c r="BF198" s="421">
        <v>500</v>
      </c>
      <c r="BG198" s="421">
        <v>546.4</v>
      </c>
      <c r="BH198" s="421">
        <v>546.4</v>
      </c>
      <c r="BI198" s="423">
        <v>546.4</v>
      </c>
      <c r="BJ198" s="424"/>
      <c r="BK198" s="424"/>
      <c r="BL198" s="424"/>
      <c r="BM198" s="424"/>
      <c r="BN198" s="424"/>
      <c r="BO198" s="426">
        <v>691.2</v>
      </c>
      <c r="BP198" s="424">
        <v>544</v>
      </c>
      <c r="BQ198" s="424">
        <v>544</v>
      </c>
      <c r="BR198" s="424">
        <v>652.79999999999995</v>
      </c>
      <c r="BS198" s="427">
        <v>652.79999999999995</v>
      </c>
      <c r="BT198" s="424">
        <v>691.2</v>
      </c>
      <c r="BU198" s="424">
        <v>691.2</v>
      </c>
      <c r="BV198" s="424">
        <v>691.2</v>
      </c>
      <c r="BW198" s="424">
        <v>691.2</v>
      </c>
      <c r="BX198" s="427">
        <v>691.2</v>
      </c>
      <c r="BY198" s="353"/>
    </row>
    <row r="199" spans="1:77" x14ac:dyDescent="0.25">
      <c r="A199" s="272" t="s">
        <v>343</v>
      </c>
      <c r="B199" s="311">
        <v>41.6</v>
      </c>
      <c r="C199" s="312">
        <v>43.2</v>
      </c>
      <c r="D199" s="312">
        <v>44.8</v>
      </c>
      <c r="E199" s="312">
        <v>43.2</v>
      </c>
      <c r="F199" s="421">
        <v>44</v>
      </c>
      <c r="G199" s="422">
        <v>32</v>
      </c>
      <c r="H199" s="421">
        <v>32</v>
      </c>
      <c r="I199" s="421">
        <v>34.4</v>
      </c>
      <c r="J199" s="421">
        <v>34.4</v>
      </c>
      <c r="K199" s="423">
        <v>34.4</v>
      </c>
      <c r="L199" s="421">
        <v>98.4</v>
      </c>
      <c r="M199" s="421">
        <v>109.6</v>
      </c>
      <c r="N199" s="421">
        <v>109.6</v>
      </c>
      <c r="O199" s="421">
        <v>109.6</v>
      </c>
      <c r="P199" s="421">
        <v>112.8</v>
      </c>
      <c r="Q199" s="422">
        <v>26.4</v>
      </c>
      <c r="R199" s="421">
        <v>26.4</v>
      </c>
      <c r="S199" s="421">
        <v>35.200000000000003</v>
      </c>
      <c r="T199" s="421">
        <v>40</v>
      </c>
      <c r="U199" s="423">
        <v>40</v>
      </c>
      <c r="V199" s="421">
        <v>52</v>
      </c>
      <c r="W199" s="421">
        <v>52.8</v>
      </c>
      <c r="X199" s="421">
        <v>58.4</v>
      </c>
      <c r="Y199" s="421">
        <v>57.6</v>
      </c>
      <c r="Z199" s="421">
        <v>65.599999999999994</v>
      </c>
      <c r="AA199" s="315" t="s">
        <v>419</v>
      </c>
      <c r="AB199" s="314" t="s">
        <v>419</v>
      </c>
      <c r="AC199" s="314" t="s">
        <v>419</v>
      </c>
      <c r="AD199" s="314" t="s">
        <v>419</v>
      </c>
      <c r="AE199" s="425" t="s">
        <v>419</v>
      </c>
      <c r="AF199" s="421">
        <v>60</v>
      </c>
      <c r="AG199" s="421">
        <v>60</v>
      </c>
      <c r="AH199" s="421">
        <v>60</v>
      </c>
      <c r="AI199" s="421">
        <v>60</v>
      </c>
      <c r="AJ199" s="421">
        <v>64.8</v>
      </c>
      <c r="AK199" s="315" t="s">
        <v>419</v>
      </c>
      <c r="AL199" s="314" t="s">
        <v>419</v>
      </c>
      <c r="AM199" s="314" t="s">
        <v>419</v>
      </c>
      <c r="AN199" s="314" t="s">
        <v>419</v>
      </c>
      <c r="AO199" s="425" t="s">
        <v>419</v>
      </c>
      <c r="AP199" s="424" t="s">
        <v>419</v>
      </c>
      <c r="AQ199" s="424" t="s">
        <v>419</v>
      </c>
      <c r="AR199" s="424" t="s">
        <v>419</v>
      </c>
      <c r="AS199" s="424" t="s">
        <v>419</v>
      </c>
      <c r="AT199" s="424" t="s">
        <v>419</v>
      </c>
      <c r="AU199" s="315" t="s">
        <v>419</v>
      </c>
      <c r="AV199" s="314" t="s">
        <v>419</v>
      </c>
      <c r="AW199" s="314" t="s">
        <v>419</v>
      </c>
      <c r="AX199" s="314" t="s">
        <v>419</v>
      </c>
      <c r="AY199" s="425" t="s">
        <v>419</v>
      </c>
      <c r="AZ199" s="424" t="s">
        <v>419</v>
      </c>
      <c r="BA199" s="424" t="s">
        <v>419</v>
      </c>
      <c r="BB199" s="424" t="s">
        <v>419</v>
      </c>
      <c r="BC199" s="314" t="s">
        <v>419</v>
      </c>
      <c r="BD199" s="314" t="s">
        <v>419</v>
      </c>
      <c r="BE199" s="315" t="s">
        <v>419</v>
      </c>
      <c r="BF199" s="314" t="s">
        <v>419</v>
      </c>
      <c r="BG199" s="314" t="s">
        <v>419</v>
      </c>
      <c r="BH199" s="314" t="s">
        <v>419</v>
      </c>
      <c r="BI199" s="425" t="s">
        <v>419</v>
      </c>
      <c r="BJ199" s="424"/>
      <c r="BK199" s="424"/>
      <c r="BL199" s="424"/>
      <c r="BM199" s="424"/>
      <c r="BN199" s="424"/>
      <c r="BO199" s="426" t="s">
        <v>419</v>
      </c>
      <c r="BP199" s="424" t="s">
        <v>419</v>
      </c>
      <c r="BQ199" s="424" t="s">
        <v>419</v>
      </c>
      <c r="BR199" s="424" t="s">
        <v>419</v>
      </c>
      <c r="BS199" s="427" t="s">
        <v>419</v>
      </c>
      <c r="BT199" s="424" t="s">
        <v>419</v>
      </c>
      <c r="BU199" s="424" t="s">
        <v>419</v>
      </c>
      <c r="BV199" s="424" t="s">
        <v>419</v>
      </c>
      <c r="BW199" s="424" t="s">
        <v>419</v>
      </c>
      <c r="BX199" s="427" t="s">
        <v>419</v>
      </c>
      <c r="BY199" s="353"/>
    </row>
    <row r="200" spans="1:77" x14ac:dyDescent="0.25">
      <c r="A200" s="272" t="s">
        <v>344</v>
      </c>
      <c r="B200" s="311">
        <v>43.2</v>
      </c>
      <c r="C200" s="312">
        <v>42.4</v>
      </c>
      <c r="D200" s="312">
        <v>42.4</v>
      </c>
      <c r="E200" s="312">
        <v>42.4</v>
      </c>
      <c r="F200" s="421">
        <v>42.4</v>
      </c>
      <c r="G200" s="422">
        <v>36</v>
      </c>
      <c r="H200" s="421">
        <v>36</v>
      </c>
      <c r="I200" s="421">
        <v>38.4</v>
      </c>
      <c r="J200" s="421">
        <v>38.4</v>
      </c>
      <c r="K200" s="423">
        <v>38.4</v>
      </c>
      <c r="L200" s="421">
        <v>124.8</v>
      </c>
      <c r="M200" s="421">
        <v>140.80000000000001</v>
      </c>
      <c r="N200" s="421">
        <v>140.80000000000001</v>
      </c>
      <c r="O200" s="421">
        <v>140.80000000000001</v>
      </c>
      <c r="P200" s="421">
        <v>144</v>
      </c>
      <c r="Q200" s="422">
        <v>40</v>
      </c>
      <c r="R200" s="421">
        <v>38.4</v>
      </c>
      <c r="S200" s="421">
        <v>38.4</v>
      </c>
      <c r="T200" s="421">
        <v>38.4</v>
      </c>
      <c r="U200" s="423">
        <v>38.4</v>
      </c>
      <c r="V200" s="421">
        <v>78.400000000000006</v>
      </c>
      <c r="W200" s="421">
        <v>78.400000000000006</v>
      </c>
      <c r="X200" s="421">
        <v>82.4</v>
      </c>
      <c r="Y200" s="421">
        <v>82.4</v>
      </c>
      <c r="Z200" s="421">
        <v>82.4</v>
      </c>
      <c r="AA200" s="422">
        <v>12</v>
      </c>
      <c r="AB200" s="421">
        <v>12</v>
      </c>
      <c r="AC200" s="421">
        <v>12</v>
      </c>
      <c r="AD200" s="421">
        <v>12</v>
      </c>
      <c r="AE200" s="423">
        <v>12</v>
      </c>
      <c r="AF200" s="421">
        <v>36.799999999999997</v>
      </c>
      <c r="AG200" s="421">
        <v>36.799999999999997</v>
      </c>
      <c r="AH200" s="421">
        <v>36.799999999999997</v>
      </c>
      <c r="AI200" s="421">
        <v>36.799999999999997</v>
      </c>
      <c r="AJ200" s="421">
        <v>36.799999999999997</v>
      </c>
      <c r="AK200" s="422">
        <v>916</v>
      </c>
      <c r="AL200" s="421">
        <v>916</v>
      </c>
      <c r="AM200" s="421">
        <v>916</v>
      </c>
      <c r="AN200" s="421">
        <v>916</v>
      </c>
      <c r="AO200" s="423">
        <v>916</v>
      </c>
      <c r="AP200" s="421">
        <v>1198.4000000000001</v>
      </c>
      <c r="AQ200" s="421">
        <v>1198.4000000000001</v>
      </c>
      <c r="AR200" s="421">
        <v>1198.4000000000001</v>
      </c>
      <c r="AS200" s="421">
        <v>1198.4000000000001</v>
      </c>
      <c r="AT200" s="421">
        <v>1198.4000000000001</v>
      </c>
      <c r="AU200" s="315" t="s">
        <v>419</v>
      </c>
      <c r="AV200" s="314" t="s">
        <v>419</v>
      </c>
      <c r="AW200" s="314" t="s">
        <v>419</v>
      </c>
      <c r="AX200" s="314" t="s">
        <v>419</v>
      </c>
      <c r="AY200" s="425" t="s">
        <v>419</v>
      </c>
      <c r="AZ200" s="424" t="s">
        <v>419</v>
      </c>
      <c r="BA200" s="424" t="s">
        <v>419</v>
      </c>
      <c r="BB200" s="424" t="s">
        <v>419</v>
      </c>
      <c r="BC200" s="314" t="s">
        <v>419</v>
      </c>
      <c r="BD200" s="314" t="s">
        <v>419</v>
      </c>
      <c r="BE200" s="315" t="s">
        <v>419</v>
      </c>
      <c r="BF200" s="314" t="s">
        <v>419</v>
      </c>
      <c r="BG200" s="314" t="s">
        <v>419</v>
      </c>
      <c r="BH200" s="314" t="s">
        <v>419</v>
      </c>
      <c r="BI200" s="425" t="s">
        <v>419</v>
      </c>
      <c r="BJ200" s="424"/>
      <c r="BK200" s="424"/>
      <c r="BL200" s="424"/>
      <c r="BM200" s="424"/>
      <c r="BN200" s="424"/>
      <c r="BO200" s="426" t="s">
        <v>419</v>
      </c>
      <c r="BP200" s="424" t="s">
        <v>419</v>
      </c>
      <c r="BQ200" s="424" t="s">
        <v>419</v>
      </c>
      <c r="BR200" s="424" t="s">
        <v>419</v>
      </c>
      <c r="BS200" s="427" t="s">
        <v>419</v>
      </c>
      <c r="BT200" s="424" t="s">
        <v>419</v>
      </c>
      <c r="BU200" s="424" t="s">
        <v>419</v>
      </c>
      <c r="BV200" s="424" t="s">
        <v>419</v>
      </c>
      <c r="BW200" s="424" t="s">
        <v>419</v>
      </c>
      <c r="BX200" s="427" t="s">
        <v>419</v>
      </c>
      <c r="BY200" s="353"/>
    </row>
    <row r="201" spans="1:77" x14ac:dyDescent="0.25">
      <c r="A201" s="272" t="s">
        <v>345</v>
      </c>
      <c r="B201" s="311">
        <v>41.6</v>
      </c>
      <c r="C201" s="312">
        <v>41.6</v>
      </c>
      <c r="D201" s="312">
        <v>40</v>
      </c>
      <c r="E201" s="312">
        <v>40</v>
      </c>
      <c r="F201" s="421">
        <v>40</v>
      </c>
      <c r="G201" s="422">
        <v>32.799999999999997</v>
      </c>
      <c r="H201" s="421">
        <v>32.799999999999997</v>
      </c>
      <c r="I201" s="421">
        <v>33.6</v>
      </c>
      <c r="J201" s="421">
        <v>33.6</v>
      </c>
      <c r="K201" s="423">
        <v>33.6</v>
      </c>
      <c r="L201" s="421">
        <v>119.2</v>
      </c>
      <c r="M201" s="421">
        <v>128.80000000000001</v>
      </c>
      <c r="N201" s="421">
        <v>128.80000000000001</v>
      </c>
      <c r="O201" s="421">
        <v>128.80000000000001</v>
      </c>
      <c r="P201" s="421">
        <v>133.6</v>
      </c>
      <c r="Q201" s="422">
        <v>42.4</v>
      </c>
      <c r="R201" s="421">
        <v>36.799999999999997</v>
      </c>
      <c r="S201" s="421">
        <v>37.6</v>
      </c>
      <c r="T201" s="421">
        <v>36</v>
      </c>
      <c r="U201" s="423">
        <v>24.8</v>
      </c>
      <c r="V201" s="421">
        <v>60.8</v>
      </c>
      <c r="W201" s="421">
        <v>62.4</v>
      </c>
      <c r="X201" s="421">
        <v>62.4</v>
      </c>
      <c r="Y201" s="421">
        <v>61.6</v>
      </c>
      <c r="Z201" s="421">
        <v>60</v>
      </c>
      <c r="AA201" s="422">
        <v>8.8000000000000007</v>
      </c>
      <c r="AB201" s="421">
        <v>11.2</v>
      </c>
      <c r="AC201" s="421">
        <v>11.2</v>
      </c>
      <c r="AD201" s="421">
        <v>8.8000000000000007</v>
      </c>
      <c r="AE201" s="423">
        <v>8.8000000000000007</v>
      </c>
      <c r="AF201" s="421">
        <v>33.6</v>
      </c>
      <c r="AG201" s="421">
        <v>36.799999999999997</v>
      </c>
      <c r="AH201" s="421">
        <v>36.799999999999997</v>
      </c>
      <c r="AI201" s="421">
        <v>36.799999999999997</v>
      </c>
      <c r="AJ201" s="421">
        <v>36.799999999999997</v>
      </c>
      <c r="AK201" s="315" t="s">
        <v>419</v>
      </c>
      <c r="AL201" s="314" t="s">
        <v>419</v>
      </c>
      <c r="AM201" s="314" t="s">
        <v>419</v>
      </c>
      <c r="AN201" s="314" t="s">
        <v>419</v>
      </c>
      <c r="AO201" s="425" t="s">
        <v>419</v>
      </c>
      <c r="AP201" s="421">
        <v>1314.4</v>
      </c>
      <c r="AQ201" s="421">
        <v>1300.8</v>
      </c>
      <c r="AR201" s="421">
        <v>1314.4</v>
      </c>
      <c r="AS201" s="421">
        <v>1160.8</v>
      </c>
      <c r="AT201" s="421">
        <v>1186.4000000000001</v>
      </c>
      <c r="AU201" s="315" t="s">
        <v>419</v>
      </c>
      <c r="AV201" s="314" t="s">
        <v>419</v>
      </c>
      <c r="AW201" s="314" t="s">
        <v>419</v>
      </c>
      <c r="AX201" s="314" t="s">
        <v>419</v>
      </c>
      <c r="AY201" s="425" t="s">
        <v>419</v>
      </c>
      <c r="AZ201" s="424" t="s">
        <v>419</v>
      </c>
      <c r="BA201" s="424" t="s">
        <v>419</v>
      </c>
      <c r="BB201" s="424" t="s">
        <v>419</v>
      </c>
      <c r="BC201" s="314" t="s">
        <v>419</v>
      </c>
      <c r="BD201" s="314" t="s">
        <v>419</v>
      </c>
      <c r="BE201" s="422" t="s">
        <v>419</v>
      </c>
      <c r="BF201" s="421" t="s">
        <v>419</v>
      </c>
      <c r="BG201" s="421" t="s">
        <v>419</v>
      </c>
      <c r="BH201" s="421" t="s">
        <v>419</v>
      </c>
      <c r="BI201" s="423" t="s">
        <v>419</v>
      </c>
      <c r="BJ201" s="424"/>
      <c r="BK201" s="424"/>
      <c r="BL201" s="424"/>
      <c r="BM201" s="424"/>
      <c r="BN201" s="424"/>
      <c r="BO201" s="426" t="s">
        <v>419</v>
      </c>
      <c r="BP201" s="424" t="s">
        <v>419</v>
      </c>
      <c r="BQ201" s="424" t="s">
        <v>419</v>
      </c>
      <c r="BR201" s="424" t="s">
        <v>419</v>
      </c>
      <c r="BS201" s="427" t="s">
        <v>419</v>
      </c>
      <c r="BT201" s="424" t="s">
        <v>419</v>
      </c>
      <c r="BU201" s="424" t="s">
        <v>419</v>
      </c>
      <c r="BV201" s="424" t="s">
        <v>419</v>
      </c>
      <c r="BW201" s="424" t="s">
        <v>419</v>
      </c>
      <c r="BX201" s="427" t="s">
        <v>419</v>
      </c>
      <c r="BY201" s="353"/>
    </row>
    <row r="202" spans="1:77" x14ac:dyDescent="0.25">
      <c r="A202" s="272" t="s">
        <v>346</v>
      </c>
      <c r="B202" s="311">
        <v>38.4</v>
      </c>
      <c r="C202" s="312">
        <v>38.4</v>
      </c>
      <c r="D202" s="312">
        <v>39.200000000000003</v>
      </c>
      <c r="E202" s="312">
        <v>39.200000000000003</v>
      </c>
      <c r="F202" s="421">
        <v>39.200000000000003</v>
      </c>
      <c r="G202" s="422">
        <v>35.200000000000003</v>
      </c>
      <c r="H202" s="421">
        <v>35.200000000000003</v>
      </c>
      <c r="I202" s="421">
        <v>35.200000000000003</v>
      </c>
      <c r="J202" s="421">
        <v>35.200000000000003</v>
      </c>
      <c r="K202" s="423">
        <v>35.200000000000003</v>
      </c>
      <c r="L202" s="421">
        <v>88.8</v>
      </c>
      <c r="M202" s="421">
        <v>98.4</v>
      </c>
      <c r="N202" s="421">
        <v>98.4</v>
      </c>
      <c r="O202" s="421">
        <v>98.4</v>
      </c>
      <c r="P202" s="421">
        <v>102.4</v>
      </c>
      <c r="Q202" s="422">
        <v>38.4</v>
      </c>
      <c r="R202" s="421">
        <v>38.4</v>
      </c>
      <c r="S202" s="421">
        <v>38.4</v>
      </c>
      <c r="T202" s="421">
        <v>38.4</v>
      </c>
      <c r="U202" s="423">
        <v>38.4</v>
      </c>
      <c r="V202" s="421">
        <v>57.6</v>
      </c>
      <c r="W202" s="421">
        <v>57.6</v>
      </c>
      <c r="X202" s="421">
        <v>60.8</v>
      </c>
      <c r="Y202" s="421">
        <v>60.8</v>
      </c>
      <c r="Z202" s="421">
        <v>60.8</v>
      </c>
      <c r="AA202" s="315">
        <v>11.2</v>
      </c>
      <c r="AB202" s="314">
        <v>11.2</v>
      </c>
      <c r="AC202" s="314">
        <v>11.2</v>
      </c>
      <c r="AD202" s="314">
        <v>11.2</v>
      </c>
      <c r="AE202" s="425">
        <v>11.2</v>
      </c>
      <c r="AF202" s="421">
        <v>57.6</v>
      </c>
      <c r="AG202" s="421">
        <v>68</v>
      </c>
      <c r="AH202" s="421">
        <v>66.400000000000006</v>
      </c>
      <c r="AI202" s="421">
        <v>68</v>
      </c>
      <c r="AJ202" s="421">
        <v>68</v>
      </c>
      <c r="AK202" s="315" t="s">
        <v>419</v>
      </c>
      <c r="AL202" s="314" t="s">
        <v>419</v>
      </c>
      <c r="AM202" s="314" t="s">
        <v>419</v>
      </c>
      <c r="AN202" s="314" t="s">
        <v>419</v>
      </c>
      <c r="AO202" s="425" t="s">
        <v>419</v>
      </c>
      <c r="AP202" s="421">
        <v>1616</v>
      </c>
      <c r="AQ202" s="421">
        <v>1672.8</v>
      </c>
      <c r="AR202" s="421">
        <v>1656.8</v>
      </c>
      <c r="AS202" s="421">
        <v>1632.8</v>
      </c>
      <c r="AT202" s="421">
        <v>1630.4</v>
      </c>
      <c r="AU202" s="315">
        <v>1316</v>
      </c>
      <c r="AV202" s="314">
        <v>1316</v>
      </c>
      <c r="AW202" s="314">
        <v>1316</v>
      </c>
      <c r="AX202" s="314">
        <v>1426.4</v>
      </c>
      <c r="AY202" s="425">
        <v>1426.4</v>
      </c>
      <c r="AZ202" s="424" t="s">
        <v>419</v>
      </c>
      <c r="BA202" s="424" t="s">
        <v>419</v>
      </c>
      <c r="BB202" s="424" t="s">
        <v>419</v>
      </c>
      <c r="BC202" s="314" t="s">
        <v>419</v>
      </c>
      <c r="BD202" s="314" t="s">
        <v>419</v>
      </c>
      <c r="BE202" s="422" t="s">
        <v>419</v>
      </c>
      <c r="BF202" s="421" t="s">
        <v>419</v>
      </c>
      <c r="BG202" s="421" t="s">
        <v>419</v>
      </c>
      <c r="BH202" s="421" t="s">
        <v>419</v>
      </c>
      <c r="BI202" s="423" t="s">
        <v>419</v>
      </c>
      <c r="BJ202" s="424"/>
      <c r="BK202" s="424"/>
      <c r="BL202" s="424"/>
      <c r="BM202" s="424"/>
      <c r="BN202" s="424"/>
      <c r="BO202" s="426" t="s">
        <v>419</v>
      </c>
      <c r="BP202" s="424" t="s">
        <v>419</v>
      </c>
      <c r="BQ202" s="424" t="s">
        <v>419</v>
      </c>
      <c r="BR202" s="424" t="s">
        <v>419</v>
      </c>
      <c r="BS202" s="427" t="s">
        <v>419</v>
      </c>
      <c r="BT202" s="424" t="s">
        <v>419</v>
      </c>
      <c r="BU202" s="424" t="s">
        <v>419</v>
      </c>
      <c r="BV202" s="424" t="s">
        <v>419</v>
      </c>
      <c r="BW202" s="424" t="s">
        <v>419</v>
      </c>
      <c r="BX202" s="427" t="s">
        <v>419</v>
      </c>
      <c r="BY202" s="353"/>
    </row>
    <row r="203" spans="1:77" x14ac:dyDescent="0.25">
      <c r="A203" s="272" t="s">
        <v>347</v>
      </c>
      <c r="B203" s="311">
        <v>36</v>
      </c>
      <c r="C203" s="312">
        <v>36.799999999999997</v>
      </c>
      <c r="D203" s="312">
        <v>36.799999999999997</v>
      </c>
      <c r="E203" s="312">
        <v>36.799999999999997</v>
      </c>
      <c r="F203" s="421">
        <v>36.799999999999997</v>
      </c>
      <c r="G203" s="422">
        <v>28</v>
      </c>
      <c r="H203" s="421">
        <v>28</v>
      </c>
      <c r="I203" s="421">
        <v>29.6</v>
      </c>
      <c r="J203" s="421">
        <v>29.6</v>
      </c>
      <c r="K203" s="423">
        <v>29.6</v>
      </c>
      <c r="L203" s="421">
        <v>76</v>
      </c>
      <c r="M203" s="421">
        <v>80.8</v>
      </c>
      <c r="N203" s="421">
        <v>80.8</v>
      </c>
      <c r="O203" s="421">
        <v>80.8</v>
      </c>
      <c r="P203" s="421">
        <v>86.4</v>
      </c>
      <c r="Q203" s="422">
        <v>35.200000000000003</v>
      </c>
      <c r="R203" s="421">
        <v>35.200000000000003</v>
      </c>
      <c r="S203" s="421">
        <v>35.200000000000003</v>
      </c>
      <c r="T203" s="421">
        <v>35.200000000000003</v>
      </c>
      <c r="U203" s="423">
        <v>35.200000000000003</v>
      </c>
      <c r="V203" s="421">
        <v>54.4</v>
      </c>
      <c r="W203" s="421">
        <v>54.4</v>
      </c>
      <c r="X203" s="421">
        <v>58.4</v>
      </c>
      <c r="Y203" s="421">
        <v>58.4</v>
      </c>
      <c r="Z203" s="421">
        <v>58.4</v>
      </c>
      <c r="AA203" s="315">
        <v>11.2</v>
      </c>
      <c r="AB203" s="314">
        <v>11.2</v>
      </c>
      <c r="AC203" s="314">
        <v>11.2</v>
      </c>
      <c r="AD203" s="314">
        <v>11.2</v>
      </c>
      <c r="AE203" s="425">
        <v>11.2</v>
      </c>
      <c r="AF203" s="421">
        <v>52</v>
      </c>
      <c r="AG203" s="421">
        <v>67.2</v>
      </c>
      <c r="AH203" s="421">
        <v>67.2</v>
      </c>
      <c r="AI203" s="421">
        <v>67.2</v>
      </c>
      <c r="AJ203" s="421">
        <v>64</v>
      </c>
      <c r="AK203" s="315" t="s">
        <v>419</v>
      </c>
      <c r="AL203" s="314" t="s">
        <v>419</v>
      </c>
      <c r="AM203" s="314" t="s">
        <v>419</v>
      </c>
      <c r="AN203" s="314" t="s">
        <v>419</v>
      </c>
      <c r="AO203" s="425" t="s">
        <v>419</v>
      </c>
      <c r="AP203" s="421">
        <v>1456.8</v>
      </c>
      <c r="AQ203" s="421">
        <v>1481.6</v>
      </c>
      <c r="AR203" s="421">
        <v>1481.6</v>
      </c>
      <c r="AS203" s="421">
        <v>1540.8</v>
      </c>
      <c r="AT203" s="421">
        <v>1540.8</v>
      </c>
      <c r="AU203" s="422">
        <v>1485.6</v>
      </c>
      <c r="AV203" s="421">
        <v>1642.4</v>
      </c>
      <c r="AW203" s="421">
        <v>1642.4</v>
      </c>
      <c r="AX203" s="421">
        <v>1642.4</v>
      </c>
      <c r="AY203" s="423">
        <v>1642.4</v>
      </c>
      <c r="AZ203" s="424">
        <v>1148</v>
      </c>
      <c r="BA203" s="424">
        <v>1148</v>
      </c>
      <c r="BB203" s="424">
        <v>1148</v>
      </c>
      <c r="BC203" s="314">
        <v>1148</v>
      </c>
      <c r="BD203" s="314">
        <v>1148</v>
      </c>
      <c r="BE203" s="422" t="s">
        <v>419</v>
      </c>
      <c r="BF203" s="421" t="s">
        <v>419</v>
      </c>
      <c r="BG203" s="421" t="s">
        <v>419</v>
      </c>
      <c r="BH203" s="421" t="s">
        <v>419</v>
      </c>
      <c r="BI203" s="423" t="s">
        <v>419</v>
      </c>
      <c r="BJ203" s="424"/>
      <c r="BK203" s="424"/>
      <c r="BL203" s="424"/>
      <c r="BM203" s="424"/>
      <c r="BN203" s="424"/>
      <c r="BO203" s="426" t="s">
        <v>419</v>
      </c>
      <c r="BP203" s="424" t="s">
        <v>419</v>
      </c>
      <c r="BQ203" s="424" t="s">
        <v>419</v>
      </c>
      <c r="BR203" s="424" t="s">
        <v>419</v>
      </c>
      <c r="BS203" s="427" t="s">
        <v>419</v>
      </c>
      <c r="BT203" s="424" t="s">
        <v>419</v>
      </c>
      <c r="BU203" s="424" t="s">
        <v>419</v>
      </c>
      <c r="BV203" s="424" t="s">
        <v>419</v>
      </c>
      <c r="BW203" s="424" t="s">
        <v>419</v>
      </c>
      <c r="BX203" s="427" t="s">
        <v>419</v>
      </c>
      <c r="BY203" s="353"/>
    </row>
    <row r="204" spans="1:77" x14ac:dyDescent="0.25">
      <c r="A204" s="272" t="s">
        <v>348</v>
      </c>
      <c r="B204" s="311">
        <v>19.2</v>
      </c>
      <c r="C204" s="312">
        <v>18.399999999999999</v>
      </c>
      <c r="D204" s="312">
        <v>21.6</v>
      </c>
      <c r="E204" s="312">
        <v>16</v>
      </c>
      <c r="F204" s="421">
        <v>17.600000000000001</v>
      </c>
      <c r="G204" s="422">
        <v>22.4</v>
      </c>
      <c r="H204" s="421">
        <v>22.4</v>
      </c>
      <c r="I204" s="421">
        <v>22.4</v>
      </c>
      <c r="J204" s="421">
        <v>22.4</v>
      </c>
      <c r="K204" s="423">
        <v>22.4</v>
      </c>
      <c r="L204" s="421">
        <v>89.6</v>
      </c>
      <c r="M204" s="421">
        <v>96</v>
      </c>
      <c r="N204" s="421">
        <v>96</v>
      </c>
      <c r="O204" s="421">
        <v>96</v>
      </c>
      <c r="P204" s="421">
        <v>112.8</v>
      </c>
      <c r="Q204" s="422">
        <v>24</v>
      </c>
      <c r="R204" s="421">
        <v>27.2</v>
      </c>
      <c r="S204" s="421">
        <v>27.2</v>
      </c>
      <c r="T204" s="421">
        <v>29.6</v>
      </c>
      <c r="U204" s="423">
        <v>21.6</v>
      </c>
      <c r="V204" s="421">
        <v>29.6</v>
      </c>
      <c r="W204" s="421">
        <v>24</v>
      </c>
      <c r="X204" s="421">
        <v>27.2</v>
      </c>
      <c r="Y204" s="421">
        <v>25.6</v>
      </c>
      <c r="Z204" s="421">
        <v>25.6</v>
      </c>
      <c r="AA204" s="315">
        <v>8</v>
      </c>
      <c r="AB204" s="314">
        <v>11.2</v>
      </c>
      <c r="AC204" s="314">
        <v>11.2</v>
      </c>
      <c r="AD204" s="314">
        <v>11.2</v>
      </c>
      <c r="AE204" s="425">
        <v>11.2</v>
      </c>
      <c r="AF204" s="421">
        <v>11.2</v>
      </c>
      <c r="AG204" s="421">
        <v>11.2</v>
      </c>
      <c r="AH204" s="421">
        <v>13.6</v>
      </c>
      <c r="AI204" s="421">
        <v>13.6</v>
      </c>
      <c r="AJ204" s="421">
        <v>13.6</v>
      </c>
      <c r="AK204" s="422">
        <v>916</v>
      </c>
      <c r="AL204" s="421">
        <v>916</v>
      </c>
      <c r="AM204" s="421">
        <v>916</v>
      </c>
      <c r="AN204" s="421">
        <v>916</v>
      </c>
      <c r="AO204" s="423">
        <v>916</v>
      </c>
      <c r="AP204" s="421">
        <v>793.6</v>
      </c>
      <c r="AQ204" s="421">
        <v>793.6</v>
      </c>
      <c r="AR204" s="421">
        <v>793.6</v>
      </c>
      <c r="AS204" s="421">
        <v>793.6</v>
      </c>
      <c r="AT204" s="421">
        <v>793.6</v>
      </c>
      <c r="AU204" s="422">
        <v>924</v>
      </c>
      <c r="AV204" s="421">
        <v>924</v>
      </c>
      <c r="AW204" s="421">
        <v>924</v>
      </c>
      <c r="AX204" s="421">
        <v>924</v>
      </c>
      <c r="AY204" s="423">
        <v>924</v>
      </c>
      <c r="AZ204" s="424" t="s">
        <v>419</v>
      </c>
      <c r="BA204" s="424" t="s">
        <v>419</v>
      </c>
      <c r="BB204" s="424" t="s">
        <v>419</v>
      </c>
      <c r="BC204" s="314" t="s">
        <v>419</v>
      </c>
      <c r="BD204" s="314" t="s">
        <v>419</v>
      </c>
      <c r="BE204" s="422">
        <v>617.6</v>
      </c>
      <c r="BF204" s="421">
        <v>617.6</v>
      </c>
      <c r="BG204" s="421">
        <v>617.6</v>
      </c>
      <c r="BH204" s="421">
        <v>617.6</v>
      </c>
      <c r="BI204" s="423">
        <v>617.6</v>
      </c>
      <c r="BJ204" s="424"/>
      <c r="BK204" s="424"/>
      <c r="BL204" s="424"/>
      <c r="BM204" s="424"/>
      <c r="BN204" s="424"/>
      <c r="BO204" s="426" t="s">
        <v>419</v>
      </c>
      <c r="BP204" s="424" t="s">
        <v>419</v>
      </c>
      <c r="BQ204" s="424" t="s">
        <v>419</v>
      </c>
      <c r="BR204" s="424" t="s">
        <v>419</v>
      </c>
      <c r="BS204" s="427" t="s">
        <v>419</v>
      </c>
      <c r="BT204" s="424" t="s">
        <v>419</v>
      </c>
      <c r="BU204" s="424" t="s">
        <v>419</v>
      </c>
      <c r="BV204" s="424" t="s">
        <v>419</v>
      </c>
      <c r="BW204" s="424" t="s">
        <v>419</v>
      </c>
      <c r="BX204" s="427" t="s">
        <v>419</v>
      </c>
      <c r="BY204" s="353"/>
    </row>
    <row r="205" spans="1:77" x14ac:dyDescent="0.25">
      <c r="A205" s="272" t="s">
        <v>349</v>
      </c>
      <c r="B205" s="311">
        <v>33.6</v>
      </c>
      <c r="C205" s="312">
        <v>33.6</v>
      </c>
      <c r="D205" s="312">
        <v>36</v>
      </c>
      <c r="E205" s="312">
        <v>36</v>
      </c>
      <c r="F205" s="421">
        <v>36.799999999999997</v>
      </c>
      <c r="G205" s="422">
        <v>28.8</v>
      </c>
      <c r="H205" s="421">
        <v>28.8</v>
      </c>
      <c r="I205" s="421">
        <v>28.8</v>
      </c>
      <c r="J205" s="421">
        <v>28.8</v>
      </c>
      <c r="K205" s="423">
        <v>28.8</v>
      </c>
      <c r="L205" s="421">
        <v>79.2</v>
      </c>
      <c r="M205" s="421">
        <v>94.4</v>
      </c>
      <c r="N205" s="421">
        <v>94.4</v>
      </c>
      <c r="O205" s="421">
        <v>94.4</v>
      </c>
      <c r="P205" s="421">
        <v>96</v>
      </c>
      <c r="Q205" s="422">
        <v>43.2</v>
      </c>
      <c r="R205" s="421">
        <v>38.4</v>
      </c>
      <c r="S205" s="421">
        <v>27.2</v>
      </c>
      <c r="T205" s="421">
        <v>39.200000000000003</v>
      </c>
      <c r="U205" s="423">
        <v>39.200000000000003</v>
      </c>
      <c r="V205" s="421">
        <v>53.6</v>
      </c>
      <c r="W205" s="421">
        <v>53.6</v>
      </c>
      <c r="X205" s="421">
        <v>64</v>
      </c>
      <c r="Y205" s="421">
        <v>64</v>
      </c>
      <c r="Z205" s="421">
        <v>64</v>
      </c>
      <c r="AA205" s="422">
        <v>11.2</v>
      </c>
      <c r="AB205" s="421">
        <v>11.2</v>
      </c>
      <c r="AC205" s="421">
        <v>11.2</v>
      </c>
      <c r="AD205" s="421">
        <v>11.2</v>
      </c>
      <c r="AE205" s="423">
        <v>11.2</v>
      </c>
      <c r="AF205" s="421">
        <v>30.4</v>
      </c>
      <c r="AG205" s="421">
        <v>36</v>
      </c>
      <c r="AH205" s="421">
        <v>36</v>
      </c>
      <c r="AI205" s="421">
        <v>36</v>
      </c>
      <c r="AJ205" s="421">
        <v>35.200000000000003</v>
      </c>
      <c r="AK205" s="422">
        <v>916</v>
      </c>
      <c r="AL205" s="421">
        <v>916</v>
      </c>
      <c r="AM205" s="421">
        <v>916</v>
      </c>
      <c r="AN205" s="421">
        <v>916</v>
      </c>
      <c r="AO205" s="423">
        <v>916</v>
      </c>
      <c r="AP205" s="421">
        <v>1495.2</v>
      </c>
      <c r="AQ205" s="421">
        <v>1508</v>
      </c>
      <c r="AR205" s="421">
        <v>1497.6</v>
      </c>
      <c r="AS205" s="421">
        <v>1526.4</v>
      </c>
      <c r="AT205" s="421">
        <v>1509.6</v>
      </c>
      <c r="AU205" s="422">
        <v>1320</v>
      </c>
      <c r="AV205" s="421">
        <v>1320</v>
      </c>
      <c r="AW205" s="421">
        <v>1320</v>
      </c>
      <c r="AX205" s="421">
        <v>1320</v>
      </c>
      <c r="AY205" s="423">
        <v>1320</v>
      </c>
      <c r="AZ205" s="424">
        <v>1029.5999999999999</v>
      </c>
      <c r="BA205" s="424">
        <v>1029.5999999999999</v>
      </c>
      <c r="BB205" s="424">
        <v>1029.5999999999999</v>
      </c>
      <c r="BC205" s="314">
        <v>1029.5999999999999</v>
      </c>
      <c r="BD205" s="314">
        <v>1029.5999999999999</v>
      </c>
      <c r="BE205" s="422" t="s">
        <v>419</v>
      </c>
      <c r="BF205" s="421" t="s">
        <v>419</v>
      </c>
      <c r="BG205" s="421" t="s">
        <v>419</v>
      </c>
      <c r="BH205" s="421" t="s">
        <v>419</v>
      </c>
      <c r="BI205" s="423" t="s">
        <v>419</v>
      </c>
      <c r="BJ205" s="424"/>
      <c r="BK205" s="424"/>
      <c r="BL205" s="424"/>
      <c r="BM205" s="380"/>
      <c r="BN205" s="446"/>
      <c r="BO205" s="422">
        <v>703.2</v>
      </c>
      <c r="BP205" s="421">
        <v>703.2</v>
      </c>
      <c r="BQ205" s="421">
        <v>703.2</v>
      </c>
      <c r="BR205" s="421">
        <v>703.2</v>
      </c>
      <c r="BS205" s="423">
        <v>703.2</v>
      </c>
      <c r="BT205" s="424" t="s">
        <v>419</v>
      </c>
      <c r="BU205" s="424" t="s">
        <v>419</v>
      </c>
      <c r="BV205" s="424" t="s">
        <v>419</v>
      </c>
      <c r="BW205" s="424" t="s">
        <v>419</v>
      </c>
      <c r="BX205" s="427" t="s">
        <v>419</v>
      </c>
      <c r="BY205" s="353"/>
    </row>
    <row r="206" spans="1:77" x14ac:dyDescent="0.25">
      <c r="A206" s="272" t="s">
        <v>350</v>
      </c>
      <c r="B206" s="311">
        <v>43.2</v>
      </c>
      <c r="C206" s="312">
        <v>43.2</v>
      </c>
      <c r="D206" s="312">
        <v>45.6</v>
      </c>
      <c r="E206" s="312">
        <v>45.6</v>
      </c>
      <c r="F206" s="421">
        <v>45.6</v>
      </c>
      <c r="G206" s="422">
        <v>33.6</v>
      </c>
      <c r="H206" s="421">
        <v>33.6</v>
      </c>
      <c r="I206" s="421">
        <v>34.4</v>
      </c>
      <c r="J206" s="421">
        <v>34.4</v>
      </c>
      <c r="K206" s="423">
        <v>34.4</v>
      </c>
      <c r="L206" s="421">
        <v>91.2</v>
      </c>
      <c r="M206" s="421">
        <v>104</v>
      </c>
      <c r="N206" s="421">
        <v>104</v>
      </c>
      <c r="O206" s="421">
        <v>104</v>
      </c>
      <c r="P206" s="421">
        <v>106.4</v>
      </c>
      <c r="Q206" s="422">
        <v>40.799999999999997</v>
      </c>
      <c r="R206" s="421">
        <v>40.799999999999997</v>
      </c>
      <c r="S206" s="421">
        <v>40.799999999999997</v>
      </c>
      <c r="T206" s="421">
        <v>40.799999999999997</v>
      </c>
      <c r="U206" s="423">
        <v>37.6</v>
      </c>
      <c r="V206" s="421">
        <v>64</v>
      </c>
      <c r="W206" s="421">
        <v>64</v>
      </c>
      <c r="X206" s="421">
        <v>66.400000000000006</v>
      </c>
      <c r="Y206" s="421">
        <v>66.400000000000006</v>
      </c>
      <c r="Z206" s="421">
        <v>66.400000000000006</v>
      </c>
      <c r="AA206" s="315">
        <v>11.2</v>
      </c>
      <c r="AB206" s="314">
        <v>11.2</v>
      </c>
      <c r="AC206" s="314">
        <v>11.2</v>
      </c>
      <c r="AD206" s="314">
        <v>11.2</v>
      </c>
      <c r="AE206" s="425">
        <v>11.2</v>
      </c>
      <c r="AF206" s="421">
        <v>68</v>
      </c>
      <c r="AG206" s="421">
        <v>80.8</v>
      </c>
      <c r="AH206" s="421">
        <v>80.8</v>
      </c>
      <c r="AI206" s="421">
        <v>80.8</v>
      </c>
      <c r="AJ206" s="421">
        <v>84</v>
      </c>
      <c r="AK206" s="315" t="s">
        <v>419</v>
      </c>
      <c r="AL206" s="314" t="s">
        <v>419</v>
      </c>
      <c r="AM206" s="314" t="s">
        <v>419</v>
      </c>
      <c r="AN206" s="314" t="s">
        <v>419</v>
      </c>
      <c r="AO206" s="425" t="s">
        <v>419</v>
      </c>
      <c r="AP206" s="421">
        <v>1900.8</v>
      </c>
      <c r="AQ206" s="421">
        <v>1874.4</v>
      </c>
      <c r="AR206" s="421">
        <v>1790.4</v>
      </c>
      <c r="AS206" s="421">
        <v>1888.8</v>
      </c>
      <c r="AT206" s="421">
        <v>1888.8</v>
      </c>
      <c r="AU206" s="422">
        <v>1328</v>
      </c>
      <c r="AV206" s="421">
        <v>1328</v>
      </c>
      <c r="AW206" s="421">
        <v>1328</v>
      </c>
      <c r="AX206" s="421">
        <v>1328</v>
      </c>
      <c r="AY206" s="423">
        <v>1328</v>
      </c>
      <c r="AZ206" s="424" t="s">
        <v>419</v>
      </c>
      <c r="BA206" s="424" t="s">
        <v>419</v>
      </c>
      <c r="BB206" s="424" t="s">
        <v>419</v>
      </c>
      <c r="BC206" s="314" t="s">
        <v>419</v>
      </c>
      <c r="BD206" s="314" t="s">
        <v>419</v>
      </c>
      <c r="BE206" s="315" t="s">
        <v>419</v>
      </c>
      <c r="BF206" s="314" t="s">
        <v>419</v>
      </c>
      <c r="BG206" s="314" t="s">
        <v>419</v>
      </c>
      <c r="BH206" s="314" t="s">
        <v>419</v>
      </c>
      <c r="BI206" s="425" t="s">
        <v>419</v>
      </c>
      <c r="BJ206" s="424"/>
      <c r="BK206" s="424"/>
      <c r="BL206" s="424"/>
      <c r="BM206" s="424"/>
      <c r="BN206" s="424"/>
      <c r="BO206" s="426" t="s">
        <v>419</v>
      </c>
      <c r="BP206" s="424" t="s">
        <v>419</v>
      </c>
      <c r="BQ206" s="424" t="s">
        <v>419</v>
      </c>
      <c r="BR206" s="424" t="s">
        <v>419</v>
      </c>
      <c r="BS206" s="427" t="s">
        <v>419</v>
      </c>
      <c r="BT206" s="424" t="s">
        <v>419</v>
      </c>
      <c r="BU206" s="424" t="s">
        <v>419</v>
      </c>
      <c r="BV206" s="424" t="s">
        <v>419</v>
      </c>
      <c r="BW206" s="424" t="s">
        <v>419</v>
      </c>
      <c r="BX206" s="427" t="s">
        <v>419</v>
      </c>
      <c r="BY206" s="353"/>
    </row>
    <row r="207" spans="1:77" x14ac:dyDescent="0.25">
      <c r="A207" s="272" t="s">
        <v>351</v>
      </c>
      <c r="B207" s="311">
        <v>40.799999999999997</v>
      </c>
      <c r="C207" s="312">
        <v>40.799999999999997</v>
      </c>
      <c r="D207" s="312">
        <v>41.6</v>
      </c>
      <c r="E207" s="312">
        <v>41.6</v>
      </c>
      <c r="F207" s="421">
        <v>41.6</v>
      </c>
      <c r="G207" s="422">
        <v>31.2</v>
      </c>
      <c r="H207" s="421">
        <v>31.2</v>
      </c>
      <c r="I207" s="421">
        <v>33.6</v>
      </c>
      <c r="J207" s="421">
        <v>33.6</v>
      </c>
      <c r="K207" s="423">
        <v>33.6</v>
      </c>
      <c r="L207" s="421">
        <v>112</v>
      </c>
      <c r="M207" s="421">
        <v>124</v>
      </c>
      <c r="N207" s="421">
        <v>124</v>
      </c>
      <c r="O207" s="421">
        <v>124</v>
      </c>
      <c r="P207" s="421">
        <v>132.80000000000001</v>
      </c>
      <c r="Q207" s="422">
        <v>39.200000000000003</v>
      </c>
      <c r="R207" s="421">
        <v>39.200000000000003</v>
      </c>
      <c r="S207" s="421">
        <v>39.200000000000003</v>
      </c>
      <c r="T207" s="421">
        <v>39.200000000000003</v>
      </c>
      <c r="U207" s="423">
        <v>44</v>
      </c>
      <c r="V207" s="421">
        <v>66.400000000000006</v>
      </c>
      <c r="W207" s="421">
        <v>66.400000000000006</v>
      </c>
      <c r="X207" s="421">
        <v>70.400000000000006</v>
      </c>
      <c r="Y207" s="421">
        <v>70.400000000000006</v>
      </c>
      <c r="Z207" s="421">
        <v>70.400000000000006</v>
      </c>
      <c r="AA207" s="422">
        <v>15.2</v>
      </c>
      <c r="AB207" s="421">
        <v>15.2</v>
      </c>
      <c r="AC207" s="421">
        <v>15.2</v>
      </c>
      <c r="AD207" s="421">
        <v>15.2</v>
      </c>
      <c r="AE207" s="423">
        <v>15.2</v>
      </c>
      <c r="AF207" s="421">
        <v>33.6</v>
      </c>
      <c r="AG207" s="421">
        <v>33.6</v>
      </c>
      <c r="AH207" s="421">
        <v>33.6</v>
      </c>
      <c r="AI207" s="421">
        <v>33.6</v>
      </c>
      <c r="AJ207" s="421">
        <v>33.6</v>
      </c>
      <c r="AK207" s="315" t="s">
        <v>419</v>
      </c>
      <c r="AL207" s="314" t="s">
        <v>419</v>
      </c>
      <c r="AM207" s="314" t="s">
        <v>419</v>
      </c>
      <c r="AN207" s="314" t="s">
        <v>419</v>
      </c>
      <c r="AO207" s="425" t="s">
        <v>419</v>
      </c>
      <c r="AP207" s="421">
        <v>1112</v>
      </c>
      <c r="AQ207" s="421">
        <v>1128.8</v>
      </c>
      <c r="AR207" s="421">
        <v>1132</v>
      </c>
      <c r="AS207" s="421">
        <v>1132</v>
      </c>
      <c r="AT207" s="421">
        <v>1027.2</v>
      </c>
      <c r="AU207" s="315" t="s">
        <v>419</v>
      </c>
      <c r="AV207" s="314" t="s">
        <v>419</v>
      </c>
      <c r="AW207" s="314" t="s">
        <v>419</v>
      </c>
      <c r="AX207" s="314" t="s">
        <v>419</v>
      </c>
      <c r="AY207" s="425" t="s">
        <v>419</v>
      </c>
      <c r="AZ207" s="424" t="s">
        <v>419</v>
      </c>
      <c r="BA207" s="424" t="s">
        <v>419</v>
      </c>
      <c r="BB207" s="424" t="s">
        <v>419</v>
      </c>
      <c r="BC207" s="314" t="s">
        <v>419</v>
      </c>
      <c r="BD207" s="314" t="s">
        <v>419</v>
      </c>
      <c r="BE207" s="422" t="s">
        <v>419</v>
      </c>
      <c r="BF207" s="421" t="s">
        <v>419</v>
      </c>
      <c r="BG207" s="421" t="s">
        <v>419</v>
      </c>
      <c r="BH207" s="421" t="s">
        <v>419</v>
      </c>
      <c r="BI207" s="423" t="s">
        <v>419</v>
      </c>
      <c r="BJ207" s="424"/>
      <c r="BK207" s="424"/>
      <c r="BL207" s="424"/>
      <c r="BM207" s="424"/>
      <c r="BN207" s="424"/>
      <c r="BO207" s="426" t="s">
        <v>419</v>
      </c>
      <c r="BP207" s="424" t="s">
        <v>419</v>
      </c>
      <c r="BQ207" s="424" t="s">
        <v>419</v>
      </c>
      <c r="BR207" s="424" t="s">
        <v>419</v>
      </c>
      <c r="BS207" s="427" t="s">
        <v>419</v>
      </c>
      <c r="BT207" s="424" t="s">
        <v>419</v>
      </c>
      <c r="BU207" s="424" t="s">
        <v>419</v>
      </c>
      <c r="BV207" s="424" t="s">
        <v>419</v>
      </c>
      <c r="BW207" s="424" t="s">
        <v>419</v>
      </c>
      <c r="BX207" s="427" t="s">
        <v>419</v>
      </c>
      <c r="BY207" s="353"/>
    </row>
    <row r="208" spans="1:77" x14ac:dyDescent="0.25">
      <c r="A208" s="272" t="s">
        <v>352</v>
      </c>
      <c r="B208" s="311">
        <v>45.6</v>
      </c>
      <c r="C208" s="312">
        <v>46.4</v>
      </c>
      <c r="D208" s="312">
        <v>40.799999999999997</v>
      </c>
      <c r="E208" s="312">
        <v>42.4</v>
      </c>
      <c r="F208" s="421">
        <v>46.4</v>
      </c>
      <c r="G208" s="422">
        <v>36</v>
      </c>
      <c r="H208" s="421">
        <v>36</v>
      </c>
      <c r="I208" s="421">
        <v>37.6</v>
      </c>
      <c r="J208" s="421">
        <v>37.6</v>
      </c>
      <c r="K208" s="423">
        <v>37.6</v>
      </c>
      <c r="L208" s="421">
        <v>112</v>
      </c>
      <c r="M208" s="421">
        <v>126.4</v>
      </c>
      <c r="N208" s="421">
        <v>126.4</v>
      </c>
      <c r="O208" s="421">
        <v>126.4</v>
      </c>
      <c r="P208" s="421">
        <v>132</v>
      </c>
      <c r="Q208" s="422">
        <v>40</v>
      </c>
      <c r="R208" s="421">
        <v>40</v>
      </c>
      <c r="S208" s="421">
        <v>40</v>
      </c>
      <c r="T208" s="421">
        <v>40</v>
      </c>
      <c r="U208" s="423">
        <v>40</v>
      </c>
      <c r="V208" s="421">
        <v>60.8</v>
      </c>
      <c r="W208" s="421">
        <v>60.8</v>
      </c>
      <c r="X208" s="421">
        <v>63.2</v>
      </c>
      <c r="Y208" s="421">
        <v>63.2</v>
      </c>
      <c r="Z208" s="421">
        <v>63.2</v>
      </c>
      <c r="AA208" s="315" t="s">
        <v>419</v>
      </c>
      <c r="AB208" s="314" t="s">
        <v>419</v>
      </c>
      <c r="AC208" s="314" t="s">
        <v>419</v>
      </c>
      <c r="AD208" s="314" t="s">
        <v>419</v>
      </c>
      <c r="AE208" s="425" t="s">
        <v>419</v>
      </c>
      <c r="AF208" s="421">
        <v>60</v>
      </c>
      <c r="AG208" s="421">
        <v>60</v>
      </c>
      <c r="AH208" s="421">
        <v>60</v>
      </c>
      <c r="AI208" s="421">
        <v>60</v>
      </c>
      <c r="AJ208" s="421">
        <v>72</v>
      </c>
      <c r="AK208" s="315" t="s">
        <v>419</v>
      </c>
      <c r="AL208" s="314" t="s">
        <v>419</v>
      </c>
      <c r="AM208" s="314" t="s">
        <v>419</v>
      </c>
      <c r="AN208" s="314" t="s">
        <v>419</v>
      </c>
      <c r="AO208" s="425" t="s">
        <v>419</v>
      </c>
      <c r="AP208" s="424" t="s">
        <v>419</v>
      </c>
      <c r="AQ208" s="424" t="s">
        <v>419</v>
      </c>
      <c r="AR208" s="424" t="s">
        <v>419</v>
      </c>
      <c r="AS208" s="424" t="s">
        <v>419</v>
      </c>
      <c r="AT208" s="424" t="s">
        <v>419</v>
      </c>
      <c r="AU208" s="315" t="s">
        <v>419</v>
      </c>
      <c r="AV208" s="314" t="s">
        <v>419</v>
      </c>
      <c r="AW208" s="314" t="s">
        <v>419</v>
      </c>
      <c r="AX208" s="314" t="s">
        <v>419</v>
      </c>
      <c r="AY208" s="425" t="s">
        <v>419</v>
      </c>
      <c r="AZ208" s="424" t="s">
        <v>419</v>
      </c>
      <c r="BA208" s="424" t="s">
        <v>419</v>
      </c>
      <c r="BB208" s="424" t="s">
        <v>419</v>
      </c>
      <c r="BC208" s="314" t="s">
        <v>419</v>
      </c>
      <c r="BD208" s="314" t="s">
        <v>419</v>
      </c>
      <c r="BE208" s="422" t="s">
        <v>419</v>
      </c>
      <c r="BF208" s="421" t="s">
        <v>419</v>
      </c>
      <c r="BG208" s="421" t="s">
        <v>419</v>
      </c>
      <c r="BH208" s="421" t="s">
        <v>419</v>
      </c>
      <c r="BI208" s="423" t="s">
        <v>419</v>
      </c>
      <c r="BJ208" s="424"/>
      <c r="BK208" s="424"/>
      <c r="BL208" s="424"/>
      <c r="BM208" s="424"/>
      <c r="BN208" s="424"/>
      <c r="BO208" s="426" t="s">
        <v>419</v>
      </c>
      <c r="BP208" s="424" t="s">
        <v>419</v>
      </c>
      <c r="BQ208" s="424" t="s">
        <v>419</v>
      </c>
      <c r="BR208" s="424" t="s">
        <v>419</v>
      </c>
      <c r="BS208" s="427" t="s">
        <v>419</v>
      </c>
      <c r="BT208" s="424" t="s">
        <v>419</v>
      </c>
      <c r="BU208" s="424" t="s">
        <v>419</v>
      </c>
      <c r="BV208" s="424" t="s">
        <v>419</v>
      </c>
      <c r="BW208" s="424" t="s">
        <v>419</v>
      </c>
      <c r="BX208" s="427" t="s">
        <v>419</v>
      </c>
      <c r="BY208" s="353"/>
    </row>
    <row r="209" spans="1:77" x14ac:dyDescent="0.25">
      <c r="A209" s="272" t="s">
        <v>353</v>
      </c>
      <c r="B209" s="311">
        <v>46.4</v>
      </c>
      <c r="C209" s="312">
        <v>46.4</v>
      </c>
      <c r="D209" s="312">
        <v>47.2</v>
      </c>
      <c r="E209" s="312">
        <v>47.2</v>
      </c>
      <c r="F209" s="421">
        <v>47.2</v>
      </c>
      <c r="G209" s="422">
        <v>32</v>
      </c>
      <c r="H209" s="421">
        <v>32</v>
      </c>
      <c r="I209" s="421">
        <v>34.4</v>
      </c>
      <c r="J209" s="421">
        <v>34.4</v>
      </c>
      <c r="K209" s="423">
        <v>34.4</v>
      </c>
      <c r="L209" s="421">
        <v>117.6</v>
      </c>
      <c r="M209" s="421">
        <v>131.19999999999999</v>
      </c>
      <c r="N209" s="421">
        <v>131.19999999999999</v>
      </c>
      <c r="O209" s="421">
        <v>131.19999999999999</v>
      </c>
      <c r="P209" s="421">
        <v>140</v>
      </c>
      <c r="Q209" s="422">
        <v>40</v>
      </c>
      <c r="R209" s="421">
        <v>40</v>
      </c>
      <c r="S209" s="421">
        <v>40</v>
      </c>
      <c r="T209" s="421">
        <v>40</v>
      </c>
      <c r="U209" s="423">
        <v>40</v>
      </c>
      <c r="V209" s="421">
        <v>76.8</v>
      </c>
      <c r="W209" s="421">
        <v>76.8</v>
      </c>
      <c r="X209" s="421">
        <v>77.599999999999994</v>
      </c>
      <c r="Y209" s="421">
        <v>77.599999999999994</v>
      </c>
      <c r="Z209" s="421">
        <v>77.599999999999994</v>
      </c>
      <c r="AA209" s="422">
        <v>15.2</v>
      </c>
      <c r="AB209" s="421">
        <v>15.2</v>
      </c>
      <c r="AC209" s="421">
        <v>15.2</v>
      </c>
      <c r="AD209" s="421">
        <v>15.2</v>
      </c>
      <c r="AE209" s="423">
        <v>15.2</v>
      </c>
      <c r="AF209" s="421">
        <v>33.6</v>
      </c>
      <c r="AG209" s="421">
        <v>40</v>
      </c>
      <c r="AH209" s="421">
        <v>40</v>
      </c>
      <c r="AI209" s="421">
        <v>40</v>
      </c>
      <c r="AJ209" s="421">
        <v>40</v>
      </c>
      <c r="AK209" s="315" t="s">
        <v>419</v>
      </c>
      <c r="AL209" s="314" t="s">
        <v>419</v>
      </c>
      <c r="AM209" s="314" t="s">
        <v>419</v>
      </c>
      <c r="AN209" s="314" t="s">
        <v>419</v>
      </c>
      <c r="AO209" s="425" t="s">
        <v>419</v>
      </c>
      <c r="AP209" s="421">
        <v>1432</v>
      </c>
      <c r="AQ209" s="421">
        <v>1526.4</v>
      </c>
      <c r="AR209" s="421">
        <v>1432</v>
      </c>
      <c r="AS209" s="421">
        <v>1520</v>
      </c>
      <c r="AT209" s="421">
        <v>1547.2</v>
      </c>
      <c r="AU209" s="315" t="s">
        <v>419</v>
      </c>
      <c r="AV209" s="314" t="s">
        <v>419</v>
      </c>
      <c r="AW209" s="314" t="s">
        <v>419</v>
      </c>
      <c r="AX209" s="314" t="s">
        <v>419</v>
      </c>
      <c r="AY209" s="425" t="s">
        <v>419</v>
      </c>
      <c r="AZ209" s="424" t="s">
        <v>419</v>
      </c>
      <c r="BA209" s="424" t="s">
        <v>419</v>
      </c>
      <c r="BB209" s="424" t="s">
        <v>419</v>
      </c>
      <c r="BC209" s="314" t="s">
        <v>419</v>
      </c>
      <c r="BD209" s="314" t="s">
        <v>419</v>
      </c>
      <c r="BE209" s="315" t="s">
        <v>419</v>
      </c>
      <c r="BF209" s="314" t="s">
        <v>419</v>
      </c>
      <c r="BG209" s="314" t="s">
        <v>419</v>
      </c>
      <c r="BH209" s="314" t="s">
        <v>419</v>
      </c>
      <c r="BI209" s="425" t="s">
        <v>419</v>
      </c>
      <c r="BJ209" s="424"/>
      <c r="BK209" s="424"/>
      <c r="BL209" s="424"/>
      <c r="BM209" s="424"/>
      <c r="BN209" s="424"/>
      <c r="BO209" s="426" t="s">
        <v>419</v>
      </c>
      <c r="BP209" s="424" t="s">
        <v>419</v>
      </c>
      <c r="BQ209" s="424" t="s">
        <v>419</v>
      </c>
      <c r="BR209" s="424" t="s">
        <v>419</v>
      </c>
      <c r="BS209" s="427" t="s">
        <v>419</v>
      </c>
      <c r="BT209" s="424" t="s">
        <v>419</v>
      </c>
      <c r="BU209" s="424" t="s">
        <v>419</v>
      </c>
      <c r="BV209" s="424" t="s">
        <v>419</v>
      </c>
      <c r="BW209" s="424" t="s">
        <v>419</v>
      </c>
      <c r="BX209" s="427" t="s">
        <v>419</v>
      </c>
      <c r="BY209" s="353"/>
    </row>
    <row r="210" spans="1:77" x14ac:dyDescent="0.25">
      <c r="A210" s="272" t="s">
        <v>354</v>
      </c>
      <c r="B210" s="311">
        <v>24.8</v>
      </c>
      <c r="C210" s="312">
        <v>24.8</v>
      </c>
      <c r="D210" s="312">
        <v>26.4</v>
      </c>
      <c r="E210" s="312">
        <v>26.4</v>
      </c>
      <c r="F210" s="421">
        <v>26.4</v>
      </c>
      <c r="G210" s="422">
        <v>16</v>
      </c>
      <c r="H210" s="421">
        <v>16.8</v>
      </c>
      <c r="I210" s="421">
        <v>20.8</v>
      </c>
      <c r="J210" s="421">
        <v>21.6</v>
      </c>
      <c r="K210" s="423">
        <v>20.8</v>
      </c>
      <c r="L210" s="421">
        <v>61.6</v>
      </c>
      <c r="M210" s="421">
        <v>73.599999999999994</v>
      </c>
      <c r="N210" s="421">
        <v>74.400000000000006</v>
      </c>
      <c r="O210" s="421">
        <v>73.599999999999994</v>
      </c>
      <c r="P210" s="421">
        <v>76</v>
      </c>
      <c r="Q210" s="422">
        <v>31.2</v>
      </c>
      <c r="R210" s="421">
        <v>37.6</v>
      </c>
      <c r="S210" s="421">
        <v>37.6</v>
      </c>
      <c r="T210" s="421">
        <v>37.6</v>
      </c>
      <c r="U210" s="423">
        <v>37.6</v>
      </c>
      <c r="V210" s="421">
        <v>40</v>
      </c>
      <c r="W210" s="421">
        <v>40</v>
      </c>
      <c r="X210" s="421">
        <v>48</v>
      </c>
      <c r="Y210" s="421">
        <v>48</v>
      </c>
      <c r="Z210" s="421">
        <v>48</v>
      </c>
      <c r="AA210" s="422">
        <v>10.4</v>
      </c>
      <c r="AB210" s="421">
        <v>10.4</v>
      </c>
      <c r="AC210" s="421">
        <v>11.2</v>
      </c>
      <c r="AD210" s="421">
        <v>11.2</v>
      </c>
      <c r="AE210" s="423">
        <v>11.2</v>
      </c>
      <c r="AF210" s="421">
        <v>15.2</v>
      </c>
      <c r="AG210" s="421">
        <v>15.2</v>
      </c>
      <c r="AH210" s="421">
        <v>15.2</v>
      </c>
      <c r="AI210" s="421">
        <v>15.2</v>
      </c>
      <c r="AJ210" s="421">
        <v>15.2</v>
      </c>
      <c r="AK210" s="422">
        <v>916</v>
      </c>
      <c r="AL210" s="421">
        <v>916</v>
      </c>
      <c r="AM210" s="421">
        <v>916</v>
      </c>
      <c r="AN210" s="421">
        <v>916</v>
      </c>
      <c r="AO210" s="423">
        <v>916</v>
      </c>
      <c r="AP210" s="421">
        <v>1258.4000000000001</v>
      </c>
      <c r="AQ210" s="421">
        <v>1262.4000000000001</v>
      </c>
      <c r="AR210" s="421">
        <v>1261.5999999999999</v>
      </c>
      <c r="AS210" s="421">
        <v>1289.5999999999999</v>
      </c>
      <c r="AT210" s="421">
        <v>1289.5999999999999</v>
      </c>
      <c r="AU210" s="422">
        <v>1390.4</v>
      </c>
      <c r="AV210" s="421">
        <v>1390.4</v>
      </c>
      <c r="AW210" s="421">
        <v>1342.4</v>
      </c>
      <c r="AX210" s="421">
        <v>1082.4000000000001</v>
      </c>
      <c r="AY210" s="423">
        <v>1176.8</v>
      </c>
      <c r="AZ210" s="424" t="s">
        <v>419</v>
      </c>
      <c r="BA210" s="424" t="s">
        <v>419</v>
      </c>
      <c r="BB210" s="424" t="s">
        <v>419</v>
      </c>
      <c r="BC210" s="314" t="s">
        <v>419</v>
      </c>
      <c r="BD210" s="314" t="s">
        <v>419</v>
      </c>
      <c r="BE210" s="422">
        <v>432</v>
      </c>
      <c r="BF210" s="421">
        <v>432</v>
      </c>
      <c r="BG210" s="421">
        <v>432</v>
      </c>
      <c r="BH210" s="421">
        <v>432</v>
      </c>
      <c r="BI210" s="423">
        <v>432</v>
      </c>
      <c r="BJ210" s="424"/>
      <c r="BK210" s="424"/>
      <c r="BL210" s="424"/>
      <c r="BM210" s="314"/>
      <c r="BN210" s="314"/>
      <c r="BO210" s="422">
        <v>702.4</v>
      </c>
      <c r="BP210" s="421">
        <v>702.4</v>
      </c>
      <c r="BQ210" s="421">
        <v>702.4</v>
      </c>
      <c r="BR210" s="421">
        <v>945.6</v>
      </c>
      <c r="BS210" s="423">
        <v>637.6</v>
      </c>
      <c r="BT210" s="421">
        <v>1141.5999999999999</v>
      </c>
      <c r="BU210" s="421">
        <v>796.8</v>
      </c>
      <c r="BV210" s="421">
        <v>1015.2</v>
      </c>
      <c r="BW210" s="421">
        <v>1015.2</v>
      </c>
      <c r="BX210" s="423">
        <v>1058.4000000000001</v>
      </c>
      <c r="BY210" s="353"/>
    </row>
    <row r="211" spans="1:77" x14ac:dyDescent="0.25">
      <c r="A211" s="272" t="s">
        <v>355</v>
      </c>
      <c r="B211" s="311">
        <v>15.2</v>
      </c>
      <c r="C211" s="312">
        <v>15.2</v>
      </c>
      <c r="D211" s="312">
        <v>15.2</v>
      </c>
      <c r="E211" s="312">
        <v>16.8</v>
      </c>
      <c r="F211" s="421">
        <v>19.2</v>
      </c>
      <c r="G211" s="426" t="s">
        <v>419</v>
      </c>
      <c r="H211" s="424" t="s">
        <v>419</v>
      </c>
      <c r="I211" s="424" t="s">
        <v>419</v>
      </c>
      <c r="J211" s="424" t="s">
        <v>419</v>
      </c>
      <c r="K211" s="427" t="s">
        <v>419</v>
      </c>
      <c r="L211" s="421">
        <v>83.2</v>
      </c>
      <c r="M211" s="421">
        <v>98.4</v>
      </c>
      <c r="N211" s="421">
        <v>98.4</v>
      </c>
      <c r="O211" s="421">
        <v>98.4</v>
      </c>
      <c r="P211" s="421">
        <v>105.6</v>
      </c>
      <c r="Q211" s="422">
        <v>22.4</v>
      </c>
      <c r="R211" s="421">
        <v>22.4</v>
      </c>
      <c r="S211" s="421">
        <v>21.6</v>
      </c>
      <c r="T211" s="421">
        <v>21.6</v>
      </c>
      <c r="U211" s="423">
        <v>21.6</v>
      </c>
      <c r="V211" s="421">
        <v>20</v>
      </c>
      <c r="W211" s="421">
        <v>20</v>
      </c>
      <c r="X211" s="421">
        <v>24</v>
      </c>
      <c r="Y211" s="421">
        <v>24</v>
      </c>
      <c r="Z211" s="421">
        <v>24</v>
      </c>
      <c r="AA211" s="315" t="s">
        <v>419</v>
      </c>
      <c r="AB211" s="314" t="s">
        <v>419</v>
      </c>
      <c r="AC211" s="314" t="s">
        <v>419</v>
      </c>
      <c r="AD211" s="314" t="s">
        <v>419</v>
      </c>
      <c r="AE211" s="425" t="s">
        <v>419</v>
      </c>
      <c r="AF211" s="421">
        <v>16</v>
      </c>
      <c r="AG211" s="421">
        <v>16</v>
      </c>
      <c r="AH211" s="421">
        <v>16</v>
      </c>
      <c r="AI211" s="421">
        <v>16</v>
      </c>
      <c r="AJ211" s="421">
        <v>16</v>
      </c>
      <c r="AK211" s="315" t="s">
        <v>419</v>
      </c>
      <c r="AL211" s="314" t="s">
        <v>419</v>
      </c>
      <c r="AM211" s="314" t="s">
        <v>419</v>
      </c>
      <c r="AN211" s="314" t="s">
        <v>419</v>
      </c>
      <c r="AO211" s="425" t="s">
        <v>419</v>
      </c>
      <c r="AP211" s="424" t="s">
        <v>419</v>
      </c>
      <c r="AQ211" s="424" t="s">
        <v>419</v>
      </c>
      <c r="AR211" s="424" t="s">
        <v>419</v>
      </c>
      <c r="AS211" s="424" t="s">
        <v>419</v>
      </c>
      <c r="AT211" s="424" t="s">
        <v>419</v>
      </c>
      <c r="AU211" s="315" t="s">
        <v>419</v>
      </c>
      <c r="AV211" s="314" t="s">
        <v>419</v>
      </c>
      <c r="AW211" s="314" t="s">
        <v>419</v>
      </c>
      <c r="AX211" s="314" t="s">
        <v>419</v>
      </c>
      <c r="AY211" s="425" t="s">
        <v>419</v>
      </c>
      <c r="AZ211" s="424" t="s">
        <v>419</v>
      </c>
      <c r="BA211" s="424" t="s">
        <v>419</v>
      </c>
      <c r="BB211" s="424" t="s">
        <v>419</v>
      </c>
      <c r="BC211" s="314" t="s">
        <v>419</v>
      </c>
      <c r="BD211" s="314" t="s">
        <v>419</v>
      </c>
      <c r="BE211" s="422">
        <v>547.20000000000005</v>
      </c>
      <c r="BF211" s="421">
        <v>547.20000000000005</v>
      </c>
      <c r="BG211" s="421">
        <v>547.20000000000005</v>
      </c>
      <c r="BH211" s="421">
        <v>547.20000000000005</v>
      </c>
      <c r="BI211" s="423">
        <v>547.20000000000005</v>
      </c>
      <c r="BJ211" s="424"/>
      <c r="BK211" s="424"/>
      <c r="BL211" s="424"/>
      <c r="BM211" s="424"/>
      <c r="BN211" s="424"/>
      <c r="BO211" s="426" t="s">
        <v>419</v>
      </c>
      <c r="BP211" s="424" t="s">
        <v>419</v>
      </c>
      <c r="BQ211" s="424" t="s">
        <v>419</v>
      </c>
      <c r="BR211" s="424" t="s">
        <v>419</v>
      </c>
      <c r="BS211" s="427" t="s">
        <v>419</v>
      </c>
      <c r="BT211" s="424" t="s">
        <v>419</v>
      </c>
      <c r="BU211" s="424" t="s">
        <v>419</v>
      </c>
      <c r="BV211" s="424" t="s">
        <v>419</v>
      </c>
      <c r="BW211" s="424" t="s">
        <v>419</v>
      </c>
      <c r="BX211" s="427" t="s">
        <v>419</v>
      </c>
      <c r="BY211" s="353"/>
    </row>
    <row r="212" spans="1:77" x14ac:dyDescent="0.25">
      <c r="A212" s="272" t="s">
        <v>356</v>
      </c>
      <c r="B212" s="311">
        <v>43.2</v>
      </c>
      <c r="C212" s="312">
        <v>42.4</v>
      </c>
      <c r="D212" s="312">
        <v>44.8</v>
      </c>
      <c r="E212" s="312">
        <v>44</v>
      </c>
      <c r="F212" s="421">
        <v>44.8</v>
      </c>
      <c r="G212" s="422">
        <v>32.799999999999997</v>
      </c>
      <c r="H212" s="421">
        <v>32.799999999999997</v>
      </c>
      <c r="I212" s="421">
        <v>35.200000000000003</v>
      </c>
      <c r="J212" s="421">
        <v>35.200000000000003</v>
      </c>
      <c r="K212" s="423">
        <v>35.200000000000003</v>
      </c>
      <c r="L212" s="421">
        <v>92</v>
      </c>
      <c r="M212" s="421">
        <v>108</v>
      </c>
      <c r="N212" s="421">
        <v>108</v>
      </c>
      <c r="O212" s="421">
        <v>108</v>
      </c>
      <c r="P212" s="421">
        <v>111.2</v>
      </c>
      <c r="Q212" s="422">
        <v>40</v>
      </c>
      <c r="R212" s="421">
        <v>40</v>
      </c>
      <c r="S212" s="421">
        <v>40</v>
      </c>
      <c r="T212" s="421">
        <v>40</v>
      </c>
      <c r="U212" s="423">
        <v>40</v>
      </c>
      <c r="V212" s="421">
        <v>61.6</v>
      </c>
      <c r="W212" s="421">
        <v>61.6</v>
      </c>
      <c r="X212" s="421">
        <v>63.2</v>
      </c>
      <c r="Y212" s="421">
        <v>63.2</v>
      </c>
      <c r="Z212" s="421">
        <v>63.2</v>
      </c>
      <c r="AA212" s="315" t="s">
        <v>419</v>
      </c>
      <c r="AB212" s="314" t="s">
        <v>419</v>
      </c>
      <c r="AC212" s="314" t="s">
        <v>419</v>
      </c>
      <c r="AD212" s="314" t="s">
        <v>419</v>
      </c>
      <c r="AE212" s="425" t="s">
        <v>419</v>
      </c>
      <c r="AF212" s="421">
        <v>63.2</v>
      </c>
      <c r="AG212" s="421">
        <v>68</v>
      </c>
      <c r="AH212" s="421">
        <v>68</v>
      </c>
      <c r="AI212" s="421">
        <v>68</v>
      </c>
      <c r="AJ212" s="421">
        <v>72.8</v>
      </c>
      <c r="AK212" s="315" t="s">
        <v>419</v>
      </c>
      <c r="AL212" s="314" t="s">
        <v>419</v>
      </c>
      <c r="AM212" s="314" t="s">
        <v>419</v>
      </c>
      <c r="AN212" s="314" t="s">
        <v>419</v>
      </c>
      <c r="AO212" s="425" t="s">
        <v>419</v>
      </c>
      <c r="AP212" s="421">
        <v>1518.4</v>
      </c>
      <c r="AQ212" s="421">
        <v>1518.4</v>
      </c>
      <c r="AR212" s="421">
        <v>1518.4</v>
      </c>
      <c r="AS212" s="421">
        <v>1470.4</v>
      </c>
      <c r="AT212" s="421">
        <v>1496</v>
      </c>
      <c r="AU212" s="315" t="s">
        <v>419</v>
      </c>
      <c r="AV212" s="314" t="s">
        <v>419</v>
      </c>
      <c r="AW212" s="314" t="s">
        <v>419</v>
      </c>
      <c r="AX212" s="314" t="s">
        <v>419</v>
      </c>
      <c r="AY212" s="425" t="s">
        <v>419</v>
      </c>
      <c r="AZ212" s="424" t="s">
        <v>419</v>
      </c>
      <c r="BA212" s="424" t="s">
        <v>419</v>
      </c>
      <c r="BB212" s="424" t="s">
        <v>419</v>
      </c>
      <c r="BC212" s="314" t="s">
        <v>419</v>
      </c>
      <c r="BD212" s="314" t="s">
        <v>419</v>
      </c>
      <c r="BE212" s="315" t="s">
        <v>419</v>
      </c>
      <c r="BF212" s="314" t="s">
        <v>419</v>
      </c>
      <c r="BG212" s="314" t="s">
        <v>419</v>
      </c>
      <c r="BH212" s="314" t="s">
        <v>419</v>
      </c>
      <c r="BI212" s="425" t="s">
        <v>419</v>
      </c>
      <c r="BJ212" s="424"/>
      <c r="BK212" s="424"/>
      <c r="BL212" s="424"/>
      <c r="BM212" s="424"/>
      <c r="BN212" s="424"/>
      <c r="BO212" s="426" t="s">
        <v>419</v>
      </c>
      <c r="BP212" s="424" t="s">
        <v>419</v>
      </c>
      <c r="BQ212" s="424" t="s">
        <v>419</v>
      </c>
      <c r="BR212" s="424" t="s">
        <v>419</v>
      </c>
      <c r="BS212" s="427" t="s">
        <v>419</v>
      </c>
      <c r="BT212" s="424" t="s">
        <v>419</v>
      </c>
      <c r="BU212" s="424" t="s">
        <v>419</v>
      </c>
      <c r="BV212" s="424" t="s">
        <v>419</v>
      </c>
      <c r="BW212" s="424" t="s">
        <v>419</v>
      </c>
      <c r="BX212" s="427" t="s">
        <v>419</v>
      </c>
      <c r="BY212" s="353"/>
    </row>
    <row r="213" spans="1:77" x14ac:dyDescent="0.25">
      <c r="A213" s="272" t="s">
        <v>357</v>
      </c>
      <c r="B213" s="311">
        <v>42.4</v>
      </c>
      <c r="C213" s="312">
        <v>42.4</v>
      </c>
      <c r="D213" s="312">
        <v>43.2</v>
      </c>
      <c r="E213" s="312">
        <v>43.2</v>
      </c>
      <c r="F213" s="421">
        <v>43.2</v>
      </c>
      <c r="G213" s="422">
        <v>28.8</v>
      </c>
      <c r="H213" s="421">
        <v>28.8</v>
      </c>
      <c r="I213" s="421">
        <v>31.2</v>
      </c>
      <c r="J213" s="421">
        <v>31.2</v>
      </c>
      <c r="K213" s="423">
        <v>31.2</v>
      </c>
      <c r="L213" s="421">
        <v>110.4</v>
      </c>
      <c r="M213" s="421">
        <v>122.4</v>
      </c>
      <c r="N213" s="421">
        <v>122.4</v>
      </c>
      <c r="O213" s="421">
        <v>122.4</v>
      </c>
      <c r="P213" s="421">
        <v>129.6</v>
      </c>
      <c r="Q213" s="422">
        <v>54.4</v>
      </c>
      <c r="R213" s="421">
        <v>34.4</v>
      </c>
      <c r="S213" s="421">
        <v>33.6</v>
      </c>
      <c r="T213" s="421">
        <v>34.4</v>
      </c>
      <c r="U213" s="423">
        <v>35.200000000000003</v>
      </c>
      <c r="V213" s="421">
        <v>63.2</v>
      </c>
      <c r="W213" s="421">
        <v>63.2</v>
      </c>
      <c r="X213" s="421">
        <v>64.8</v>
      </c>
      <c r="Y213" s="421">
        <v>64.8</v>
      </c>
      <c r="Z213" s="421">
        <v>64.8</v>
      </c>
      <c r="AA213" s="422">
        <v>16</v>
      </c>
      <c r="AB213" s="421">
        <v>12.8</v>
      </c>
      <c r="AC213" s="421">
        <v>12.8</v>
      </c>
      <c r="AD213" s="421">
        <v>12.8</v>
      </c>
      <c r="AE213" s="423">
        <v>12.8</v>
      </c>
      <c r="AF213" s="421">
        <v>33.6</v>
      </c>
      <c r="AG213" s="421">
        <v>33.6</v>
      </c>
      <c r="AH213" s="421">
        <v>40</v>
      </c>
      <c r="AI213" s="421">
        <v>40</v>
      </c>
      <c r="AJ213" s="421">
        <v>40</v>
      </c>
      <c r="AK213" s="422">
        <v>916</v>
      </c>
      <c r="AL213" s="421">
        <v>916</v>
      </c>
      <c r="AM213" s="421">
        <v>916</v>
      </c>
      <c r="AN213" s="421">
        <v>916</v>
      </c>
      <c r="AO213" s="423">
        <v>916</v>
      </c>
      <c r="AP213" s="421">
        <v>1300</v>
      </c>
      <c r="AQ213" s="421">
        <v>1300</v>
      </c>
      <c r="AR213" s="421">
        <v>1300</v>
      </c>
      <c r="AS213" s="421">
        <v>1517.6</v>
      </c>
      <c r="AT213" s="421">
        <v>1517.6</v>
      </c>
      <c r="AU213" s="315" t="s">
        <v>419</v>
      </c>
      <c r="AV213" s="314" t="s">
        <v>419</v>
      </c>
      <c r="AW213" s="314" t="s">
        <v>419</v>
      </c>
      <c r="AX213" s="314" t="s">
        <v>419</v>
      </c>
      <c r="AY213" s="425" t="s">
        <v>419</v>
      </c>
      <c r="AZ213" s="424" t="s">
        <v>419</v>
      </c>
      <c r="BA213" s="424" t="s">
        <v>419</v>
      </c>
      <c r="BB213" s="424" t="s">
        <v>419</v>
      </c>
      <c r="BC213" s="314" t="s">
        <v>419</v>
      </c>
      <c r="BD213" s="314" t="s">
        <v>419</v>
      </c>
      <c r="BE213" s="315" t="s">
        <v>419</v>
      </c>
      <c r="BF213" s="314" t="s">
        <v>419</v>
      </c>
      <c r="BG213" s="314" t="s">
        <v>419</v>
      </c>
      <c r="BH213" s="314" t="s">
        <v>419</v>
      </c>
      <c r="BI213" s="425" t="s">
        <v>419</v>
      </c>
      <c r="BJ213" s="424"/>
      <c r="BK213" s="424"/>
      <c r="BL213" s="424"/>
      <c r="BM213" s="424"/>
      <c r="BN213" s="424"/>
      <c r="BO213" s="426" t="s">
        <v>419</v>
      </c>
      <c r="BP213" s="424" t="s">
        <v>419</v>
      </c>
      <c r="BQ213" s="424" t="s">
        <v>419</v>
      </c>
      <c r="BR213" s="424" t="s">
        <v>419</v>
      </c>
      <c r="BS213" s="427" t="s">
        <v>419</v>
      </c>
      <c r="BT213" s="424" t="s">
        <v>419</v>
      </c>
      <c r="BU213" s="424" t="s">
        <v>419</v>
      </c>
      <c r="BV213" s="424" t="s">
        <v>419</v>
      </c>
      <c r="BW213" s="424" t="s">
        <v>419</v>
      </c>
      <c r="BX213" s="427" t="s">
        <v>419</v>
      </c>
      <c r="BY213" s="353"/>
    </row>
    <row r="214" spans="1:77" x14ac:dyDescent="0.25">
      <c r="A214" s="272" t="s">
        <v>358</v>
      </c>
      <c r="B214" s="311">
        <v>49.6</v>
      </c>
      <c r="C214" s="312">
        <v>49.6</v>
      </c>
      <c r="D214" s="312">
        <v>54.4</v>
      </c>
      <c r="E214" s="312">
        <v>54.4</v>
      </c>
      <c r="F214" s="421">
        <v>53.6</v>
      </c>
      <c r="G214" s="422">
        <v>33.6</v>
      </c>
      <c r="H214" s="421">
        <v>33.6</v>
      </c>
      <c r="I214" s="421">
        <v>35.200000000000003</v>
      </c>
      <c r="J214" s="421">
        <v>35.200000000000003</v>
      </c>
      <c r="K214" s="423">
        <v>35.200000000000003</v>
      </c>
      <c r="L214" s="421">
        <v>118.4</v>
      </c>
      <c r="M214" s="421">
        <v>131.19999999999999</v>
      </c>
      <c r="N214" s="421">
        <v>131.19999999999999</v>
      </c>
      <c r="O214" s="421">
        <v>131.19999999999999</v>
      </c>
      <c r="P214" s="421">
        <v>137.6</v>
      </c>
      <c r="Q214" s="422">
        <v>49.6</v>
      </c>
      <c r="R214" s="421">
        <v>49.6</v>
      </c>
      <c r="S214" s="421">
        <v>49.6</v>
      </c>
      <c r="T214" s="421">
        <v>49.6</v>
      </c>
      <c r="U214" s="423">
        <v>44</v>
      </c>
      <c r="V214" s="421">
        <v>77.599999999999994</v>
      </c>
      <c r="W214" s="421">
        <v>77.599999999999994</v>
      </c>
      <c r="X214" s="421">
        <v>80</v>
      </c>
      <c r="Y214" s="421">
        <v>80</v>
      </c>
      <c r="Z214" s="421">
        <v>80</v>
      </c>
      <c r="AA214" s="422">
        <v>13.6</v>
      </c>
      <c r="AB214" s="421">
        <v>13.6</v>
      </c>
      <c r="AC214" s="421">
        <v>13.6</v>
      </c>
      <c r="AD214" s="421">
        <v>13.6</v>
      </c>
      <c r="AE214" s="423">
        <v>13.6</v>
      </c>
      <c r="AF214" s="421">
        <v>36.799999999999997</v>
      </c>
      <c r="AG214" s="421">
        <v>36.799999999999997</v>
      </c>
      <c r="AH214" s="421">
        <v>36.799999999999997</v>
      </c>
      <c r="AI214" s="421">
        <v>36.799999999999997</v>
      </c>
      <c r="AJ214" s="421">
        <v>36.799999999999997</v>
      </c>
      <c r="AK214" s="315" t="s">
        <v>419</v>
      </c>
      <c r="AL214" s="314" t="s">
        <v>419</v>
      </c>
      <c r="AM214" s="314" t="s">
        <v>419</v>
      </c>
      <c r="AN214" s="314" t="s">
        <v>419</v>
      </c>
      <c r="AO214" s="425" t="s">
        <v>419</v>
      </c>
      <c r="AP214" s="421">
        <v>1198.4000000000001</v>
      </c>
      <c r="AQ214" s="421">
        <v>1198.4000000000001</v>
      </c>
      <c r="AR214" s="421">
        <v>1198.4000000000001</v>
      </c>
      <c r="AS214" s="421">
        <v>1198.4000000000001</v>
      </c>
      <c r="AT214" s="421">
        <v>1198.4000000000001</v>
      </c>
      <c r="AU214" s="315" t="s">
        <v>419</v>
      </c>
      <c r="AV214" s="314" t="s">
        <v>419</v>
      </c>
      <c r="AW214" s="314" t="s">
        <v>419</v>
      </c>
      <c r="AX214" s="314" t="s">
        <v>419</v>
      </c>
      <c r="AY214" s="425" t="s">
        <v>419</v>
      </c>
      <c r="AZ214" s="424" t="s">
        <v>419</v>
      </c>
      <c r="BA214" s="424" t="s">
        <v>419</v>
      </c>
      <c r="BB214" s="424" t="s">
        <v>419</v>
      </c>
      <c r="BC214" s="314" t="s">
        <v>419</v>
      </c>
      <c r="BD214" s="314" t="s">
        <v>419</v>
      </c>
      <c r="BE214" s="422" t="s">
        <v>419</v>
      </c>
      <c r="BF214" s="421" t="s">
        <v>419</v>
      </c>
      <c r="BG214" s="421" t="s">
        <v>419</v>
      </c>
      <c r="BH214" s="421" t="s">
        <v>419</v>
      </c>
      <c r="BI214" s="423" t="s">
        <v>419</v>
      </c>
      <c r="BJ214" s="424"/>
      <c r="BK214" s="424"/>
      <c r="BL214" s="424"/>
      <c r="BM214" s="424"/>
      <c r="BN214" s="424"/>
      <c r="BO214" s="426" t="s">
        <v>419</v>
      </c>
      <c r="BP214" s="424" t="s">
        <v>419</v>
      </c>
      <c r="BQ214" s="424" t="s">
        <v>419</v>
      </c>
      <c r="BR214" s="424" t="s">
        <v>419</v>
      </c>
      <c r="BS214" s="427" t="s">
        <v>419</v>
      </c>
      <c r="BT214" s="424" t="s">
        <v>419</v>
      </c>
      <c r="BU214" s="424" t="s">
        <v>419</v>
      </c>
      <c r="BV214" s="424" t="s">
        <v>419</v>
      </c>
      <c r="BW214" s="424" t="s">
        <v>419</v>
      </c>
      <c r="BX214" s="427" t="s">
        <v>419</v>
      </c>
      <c r="BY214" s="353"/>
    </row>
    <row r="215" spans="1:77" x14ac:dyDescent="0.25">
      <c r="A215" s="272" t="s">
        <v>359</v>
      </c>
      <c r="B215" s="311">
        <v>27.2</v>
      </c>
      <c r="C215" s="312">
        <v>27.2</v>
      </c>
      <c r="D215" s="312">
        <v>30.4</v>
      </c>
      <c r="E215" s="312">
        <v>30.4</v>
      </c>
      <c r="F215" s="421">
        <v>29.6</v>
      </c>
      <c r="G215" s="422">
        <v>20</v>
      </c>
      <c r="H215" s="421">
        <v>20</v>
      </c>
      <c r="I215" s="421">
        <v>20</v>
      </c>
      <c r="J215" s="421">
        <v>20</v>
      </c>
      <c r="K215" s="423">
        <v>18.399999999999999</v>
      </c>
      <c r="L215" s="421">
        <v>56</v>
      </c>
      <c r="M215" s="421">
        <v>69.599999999999994</v>
      </c>
      <c r="N215" s="421">
        <v>69.599999999999994</v>
      </c>
      <c r="O215" s="421">
        <v>69.599999999999994</v>
      </c>
      <c r="P215" s="421">
        <v>71.2</v>
      </c>
      <c r="Q215" s="422">
        <v>24</v>
      </c>
      <c r="R215" s="421">
        <v>27.2</v>
      </c>
      <c r="S215" s="421">
        <v>27.2</v>
      </c>
      <c r="T215" s="421">
        <v>27.2</v>
      </c>
      <c r="U215" s="423">
        <v>27.2</v>
      </c>
      <c r="V215" s="421">
        <v>36.799999999999997</v>
      </c>
      <c r="W215" s="421">
        <v>36.799999999999997</v>
      </c>
      <c r="X215" s="421">
        <v>44</v>
      </c>
      <c r="Y215" s="421">
        <v>44</v>
      </c>
      <c r="Z215" s="421">
        <v>44</v>
      </c>
      <c r="AA215" s="422">
        <v>8.8000000000000007</v>
      </c>
      <c r="AB215" s="421">
        <v>10.4</v>
      </c>
      <c r="AC215" s="421">
        <v>8.8000000000000007</v>
      </c>
      <c r="AD215" s="421">
        <v>8.8000000000000007</v>
      </c>
      <c r="AE215" s="423">
        <v>10.4</v>
      </c>
      <c r="AF215" s="421">
        <v>27.2</v>
      </c>
      <c r="AG215" s="421">
        <v>39.200000000000003</v>
      </c>
      <c r="AH215" s="421">
        <v>39.200000000000003</v>
      </c>
      <c r="AI215" s="421">
        <v>39.200000000000003</v>
      </c>
      <c r="AJ215" s="421">
        <v>39.200000000000003</v>
      </c>
      <c r="AK215" s="422">
        <v>916</v>
      </c>
      <c r="AL215" s="421">
        <v>916</v>
      </c>
      <c r="AM215" s="421">
        <v>916</v>
      </c>
      <c r="AN215" s="421">
        <v>916</v>
      </c>
      <c r="AO215" s="423">
        <v>916</v>
      </c>
      <c r="AP215" s="421">
        <v>1282.4000000000001</v>
      </c>
      <c r="AQ215" s="421">
        <v>1299.2</v>
      </c>
      <c r="AR215" s="421">
        <v>1305.5999999999999</v>
      </c>
      <c r="AS215" s="421">
        <v>1354.4</v>
      </c>
      <c r="AT215" s="421">
        <v>1353.6</v>
      </c>
      <c r="AU215" s="315">
        <v>1008</v>
      </c>
      <c r="AV215" s="314">
        <v>1008</v>
      </c>
      <c r="AW215" s="314">
        <v>1008</v>
      </c>
      <c r="AX215" s="314">
        <v>1008</v>
      </c>
      <c r="AY215" s="425">
        <v>1008</v>
      </c>
      <c r="AZ215" s="424" t="s">
        <v>419</v>
      </c>
      <c r="BA215" s="424" t="s">
        <v>419</v>
      </c>
      <c r="BB215" s="424" t="s">
        <v>419</v>
      </c>
      <c r="BC215" s="314" t="s">
        <v>419</v>
      </c>
      <c r="BD215" s="314" t="s">
        <v>419</v>
      </c>
      <c r="BE215" s="422" t="s">
        <v>419</v>
      </c>
      <c r="BF215" s="421" t="s">
        <v>419</v>
      </c>
      <c r="BG215" s="421" t="s">
        <v>419</v>
      </c>
      <c r="BH215" s="421" t="s">
        <v>419</v>
      </c>
      <c r="BI215" s="423" t="s">
        <v>419</v>
      </c>
      <c r="BJ215" s="424"/>
      <c r="BK215" s="424"/>
      <c r="BL215" s="424"/>
      <c r="BM215" s="314"/>
      <c r="BN215" s="314"/>
      <c r="BO215" s="422">
        <v>676</v>
      </c>
      <c r="BP215" s="421">
        <v>676</v>
      </c>
      <c r="BQ215" s="421">
        <v>676</v>
      </c>
      <c r="BR215" s="421">
        <v>676</v>
      </c>
      <c r="BS215" s="423">
        <v>676</v>
      </c>
      <c r="BT215" s="421">
        <v>668.8</v>
      </c>
      <c r="BU215" s="421">
        <v>668.8</v>
      </c>
      <c r="BV215" s="421">
        <v>668.8</v>
      </c>
      <c r="BW215" s="421">
        <v>668.8</v>
      </c>
      <c r="BX215" s="423">
        <v>668.8</v>
      </c>
      <c r="BY215" s="353"/>
    </row>
    <row r="216" spans="1:77" x14ac:dyDescent="0.25">
      <c r="A216" s="272" t="s">
        <v>360</v>
      </c>
      <c r="B216" s="311">
        <v>41.6</v>
      </c>
      <c r="C216" s="312">
        <v>41.6</v>
      </c>
      <c r="D216" s="312">
        <v>44</v>
      </c>
      <c r="E216" s="312">
        <v>44</v>
      </c>
      <c r="F216" s="421">
        <v>44</v>
      </c>
      <c r="G216" s="422">
        <v>33.6</v>
      </c>
      <c r="H216" s="421">
        <v>33.6</v>
      </c>
      <c r="I216" s="421">
        <v>34.4</v>
      </c>
      <c r="J216" s="421">
        <v>34.4</v>
      </c>
      <c r="K216" s="423">
        <v>34.4</v>
      </c>
      <c r="L216" s="421">
        <v>92.8</v>
      </c>
      <c r="M216" s="421">
        <v>107.2</v>
      </c>
      <c r="N216" s="421">
        <v>107.2</v>
      </c>
      <c r="O216" s="421">
        <v>107.2</v>
      </c>
      <c r="P216" s="421">
        <v>109.6</v>
      </c>
      <c r="Q216" s="422">
        <v>40.799999999999997</v>
      </c>
      <c r="R216" s="421">
        <v>26.4</v>
      </c>
      <c r="S216" s="421">
        <v>40.799999999999997</v>
      </c>
      <c r="T216" s="421">
        <v>40.799999999999997</v>
      </c>
      <c r="U216" s="423">
        <v>40.799999999999997</v>
      </c>
      <c r="V216" s="421">
        <v>64.8</v>
      </c>
      <c r="W216" s="421">
        <v>64.8</v>
      </c>
      <c r="X216" s="421">
        <v>64.8</v>
      </c>
      <c r="Y216" s="421">
        <v>64.8</v>
      </c>
      <c r="Z216" s="421">
        <v>64.8</v>
      </c>
      <c r="AA216" s="315" t="s">
        <v>419</v>
      </c>
      <c r="AB216" s="314" t="s">
        <v>419</v>
      </c>
      <c r="AC216" s="314" t="s">
        <v>419</v>
      </c>
      <c r="AD216" s="314" t="s">
        <v>419</v>
      </c>
      <c r="AE216" s="425" t="s">
        <v>419</v>
      </c>
      <c r="AF216" s="421">
        <v>61.6</v>
      </c>
      <c r="AG216" s="421">
        <v>64.8</v>
      </c>
      <c r="AH216" s="421">
        <v>63.2</v>
      </c>
      <c r="AI216" s="421">
        <v>69.599999999999994</v>
      </c>
      <c r="AJ216" s="421">
        <v>72</v>
      </c>
      <c r="AK216" s="315" t="s">
        <v>419</v>
      </c>
      <c r="AL216" s="314" t="s">
        <v>419</v>
      </c>
      <c r="AM216" s="314" t="s">
        <v>419</v>
      </c>
      <c r="AN216" s="314" t="s">
        <v>419</v>
      </c>
      <c r="AO216" s="425" t="s">
        <v>419</v>
      </c>
      <c r="AP216" s="421">
        <v>1780.8</v>
      </c>
      <c r="AQ216" s="421">
        <v>1803.2</v>
      </c>
      <c r="AR216" s="421">
        <v>1803.2</v>
      </c>
      <c r="AS216" s="421">
        <v>2015.2</v>
      </c>
      <c r="AT216" s="421">
        <v>1966.4</v>
      </c>
      <c r="AU216" s="315" t="s">
        <v>419</v>
      </c>
      <c r="AV216" s="314" t="s">
        <v>419</v>
      </c>
      <c r="AW216" s="314" t="s">
        <v>419</v>
      </c>
      <c r="AX216" s="314" t="s">
        <v>419</v>
      </c>
      <c r="AY216" s="425" t="s">
        <v>419</v>
      </c>
      <c r="AZ216" s="424" t="s">
        <v>419</v>
      </c>
      <c r="BA216" s="424" t="s">
        <v>419</v>
      </c>
      <c r="BB216" s="424" t="s">
        <v>419</v>
      </c>
      <c r="BC216" s="314" t="s">
        <v>419</v>
      </c>
      <c r="BD216" s="314" t="s">
        <v>419</v>
      </c>
      <c r="BE216" s="315" t="s">
        <v>419</v>
      </c>
      <c r="BF216" s="314" t="s">
        <v>419</v>
      </c>
      <c r="BG216" s="314" t="s">
        <v>419</v>
      </c>
      <c r="BH216" s="314" t="s">
        <v>419</v>
      </c>
      <c r="BI216" s="425" t="s">
        <v>419</v>
      </c>
      <c r="BJ216" s="424"/>
      <c r="BK216" s="424"/>
      <c r="BL216" s="424"/>
      <c r="BM216" s="424"/>
      <c r="BN216" s="424"/>
      <c r="BO216" s="426" t="s">
        <v>419</v>
      </c>
      <c r="BP216" s="424" t="s">
        <v>419</v>
      </c>
      <c r="BQ216" s="424" t="s">
        <v>419</v>
      </c>
      <c r="BR216" s="424" t="s">
        <v>419</v>
      </c>
      <c r="BS216" s="427" t="s">
        <v>419</v>
      </c>
      <c r="BT216" s="424" t="s">
        <v>419</v>
      </c>
      <c r="BU216" s="424" t="s">
        <v>419</v>
      </c>
      <c r="BV216" s="424" t="s">
        <v>419</v>
      </c>
      <c r="BW216" s="424" t="s">
        <v>419</v>
      </c>
      <c r="BX216" s="427" t="s">
        <v>419</v>
      </c>
      <c r="BY216" s="353"/>
    </row>
    <row r="217" spans="1:77" x14ac:dyDescent="0.25">
      <c r="A217" s="272" t="s">
        <v>361</v>
      </c>
      <c r="B217" s="311">
        <v>40.799999999999997</v>
      </c>
      <c r="C217" s="312">
        <v>40.799999999999997</v>
      </c>
      <c r="D217" s="312">
        <v>42.4</v>
      </c>
      <c r="E217" s="312">
        <v>42.4</v>
      </c>
      <c r="F217" s="421">
        <v>41.6</v>
      </c>
      <c r="G217" s="422">
        <v>29.6</v>
      </c>
      <c r="H217" s="421">
        <v>29.6</v>
      </c>
      <c r="I217" s="421">
        <v>30.4</v>
      </c>
      <c r="J217" s="421">
        <v>30.4</v>
      </c>
      <c r="K217" s="423">
        <v>30.4</v>
      </c>
      <c r="L217" s="421">
        <v>91.2</v>
      </c>
      <c r="M217" s="421">
        <v>100</v>
      </c>
      <c r="N217" s="421">
        <v>100</v>
      </c>
      <c r="O217" s="421">
        <v>100</v>
      </c>
      <c r="P217" s="421">
        <v>100.8</v>
      </c>
      <c r="Q217" s="422">
        <v>48.8</v>
      </c>
      <c r="R217" s="421">
        <v>43.2</v>
      </c>
      <c r="S217" s="421">
        <v>43.2</v>
      </c>
      <c r="T217" s="421">
        <v>43.2</v>
      </c>
      <c r="U217" s="423">
        <v>42.4</v>
      </c>
      <c r="V217" s="421">
        <v>60.8</v>
      </c>
      <c r="W217" s="421">
        <v>60.8</v>
      </c>
      <c r="X217" s="421">
        <v>59.2</v>
      </c>
      <c r="Y217" s="421">
        <v>60</v>
      </c>
      <c r="Z217" s="421">
        <v>61.6</v>
      </c>
      <c r="AA217" s="422">
        <v>12</v>
      </c>
      <c r="AB217" s="421">
        <v>12</v>
      </c>
      <c r="AC217" s="421">
        <v>12</v>
      </c>
      <c r="AD217" s="421">
        <v>12.8</v>
      </c>
      <c r="AE217" s="423">
        <v>12.8</v>
      </c>
      <c r="AF217" s="421">
        <v>30.4</v>
      </c>
      <c r="AG217" s="421">
        <v>36.799999999999997</v>
      </c>
      <c r="AH217" s="421">
        <v>36.799999999999997</v>
      </c>
      <c r="AI217" s="421">
        <v>36.799999999999997</v>
      </c>
      <c r="AJ217" s="421">
        <v>36.799999999999997</v>
      </c>
      <c r="AK217" s="315" t="s">
        <v>419</v>
      </c>
      <c r="AL217" s="314" t="s">
        <v>419</v>
      </c>
      <c r="AM217" s="314" t="s">
        <v>419</v>
      </c>
      <c r="AN217" s="314" t="s">
        <v>419</v>
      </c>
      <c r="AO217" s="425" t="s">
        <v>419</v>
      </c>
      <c r="AP217" s="421">
        <v>1190.4000000000001</v>
      </c>
      <c r="AQ217" s="421">
        <v>1182.4000000000001</v>
      </c>
      <c r="AR217" s="421">
        <v>1190.4000000000001</v>
      </c>
      <c r="AS217" s="421">
        <v>1320</v>
      </c>
      <c r="AT217" s="421">
        <v>1320</v>
      </c>
      <c r="AU217" s="422">
        <v>1589.6</v>
      </c>
      <c r="AV217" s="421">
        <v>1589.6</v>
      </c>
      <c r="AW217" s="421">
        <v>1589.6</v>
      </c>
      <c r="AX217" s="421">
        <v>1589.6</v>
      </c>
      <c r="AY217" s="423">
        <v>1589.6</v>
      </c>
      <c r="AZ217" s="424" t="s">
        <v>419</v>
      </c>
      <c r="BA217" s="424" t="s">
        <v>419</v>
      </c>
      <c r="BB217" s="424" t="s">
        <v>419</v>
      </c>
      <c r="BC217" s="314" t="s">
        <v>419</v>
      </c>
      <c r="BD217" s="314" t="s">
        <v>419</v>
      </c>
      <c r="BE217" s="315" t="s">
        <v>419</v>
      </c>
      <c r="BF217" s="314" t="s">
        <v>419</v>
      </c>
      <c r="BG217" s="314" t="s">
        <v>419</v>
      </c>
      <c r="BH217" s="314" t="s">
        <v>419</v>
      </c>
      <c r="BI217" s="425" t="s">
        <v>419</v>
      </c>
      <c r="BJ217" s="424"/>
      <c r="BK217" s="424"/>
      <c r="BL217" s="424"/>
      <c r="BM217" s="424"/>
      <c r="BN217" s="424"/>
      <c r="BO217" s="426" t="s">
        <v>419</v>
      </c>
      <c r="BP217" s="424" t="s">
        <v>419</v>
      </c>
      <c r="BQ217" s="424" t="s">
        <v>419</v>
      </c>
      <c r="BR217" s="424" t="s">
        <v>419</v>
      </c>
      <c r="BS217" s="427" t="s">
        <v>419</v>
      </c>
      <c r="BT217" s="424" t="s">
        <v>419</v>
      </c>
      <c r="BU217" s="424" t="s">
        <v>419</v>
      </c>
      <c r="BV217" s="424" t="s">
        <v>419</v>
      </c>
      <c r="BW217" s="424" t="s">
        <v>419</v>
      </c>
      <c r="BX217" s="427" t="s">
        <v>419</v>
      </c>
      <c r="BY217" s="353"/>
    </row>
    <row r="218" spans="1:77" x14ac:dyDescent="0.25">
      <c r="A218" s="272" t="s">
        <v>362</v>
      </c>
      <c r="B218" s="311">
        <v>20</v>
      </c>
      <c r="C218" s="312">
        <v>20.8</v>
      </c>
      <c r="D218" s="312">
        <v>20.8</v>
      </c>
      <c r="E218" s="312">
        <v>20.8</v>
      </c>
      <c r="F218" s="421">
        <v>20.8</v>
      </c>
      <c r="G218" s="422">
        <v>17.600000000000001</v>
      </c>
      <c r="H218" s="421">
        <v>17.600000000000001</v>
      </c>
      <c r="I218" s="421">
        <v>17.600000000000001</v>
      </c>
      <c r="J218" s="421">
        <v>17.600000000000001</v>
      </c>
      <c r="K218" s="423">
        <v>17.600000000000001</v>
      </c>
      <c r="L218" s="421">
        <v>89.6</v>
      </c>
      <c r="M218" s="421">
        <v>102.4</v>
      </c>
      <c r="N218" s="421">
        <v>102.4</v>
      </c>
      <c r="O218" s="421">
        <v>102.4</v>
      </c>
      <c r="P218" s="421">
        <v>108.8</v>
      </c>
      <c r="Q218" s="422">
        <v>23.2</v>
      </c>
      <c r="R218" s="421">
        <v>23.2</v>
      </c>
      <c r="S218" s="421">
        <v>23.2</v>
      </c>
      <c r="T218" s="421">
        <v>23.2</v>
      </c>
      <c r="U218" s="423">
        <v>23.2</v>
      </c>
      <c r="V218" s="421">
        <v>20</v>
      </c>
      <c r="W218" s="421">
        <v>20.8</v>
      </c>
      <c r="X218" s="421">
        <v>24.8</v>
      </c>
      <c r="Y218" s="421">
        <v>25.6</v>
      </c>
      <c r="Z218" s="421">
        <v>27.2</v>
      </c>
      <c r="AA218" s="315">
        <v>9.6</v>
      </c>
      <c r="AB218" s="314">
        <v>9.6</v>
      </c>
      <c r="AC218" s="314">
        <v>9.6</v>
      </c>
      <c r="AD218" s="314">
        <v>9.6</v>
      </c>
      <c r="AE218" s="425">
        <v>9.6</v>
      </c>
      <c r="AF218" s="421">
        <v>15.2</v>
      </c>
      <c r="AG218" s="421">
        <v>15.2</v>
      </c>
      <c r="AH218" s="421">
        <v>15.2</v>
      </c>
      <c r="AI218" s="421">
        <v>15.2</v>
      </c>
      <c r="AJ218" s="421">
        <v>15.2</v>
      </c>
      <c r="AK218" s="315" t="s">
        <v>419</v>
      </c>
      <c r="AL218" s="314" t="s">
        <v>419</v>
      </c>
      <c r="AM218" s="314" t="s">
        <v>419</v>
      </c>
      <c r="AN218" s="314" t="s">
        <v>419</v>
      </c>
      <c r="AO218" s="425" t="s">
        <v>419</v>
      </c>
      <c r="AP218" s="421">
        <v>676</v>
      </c>
      <c r="AQ218" s="421">
        <v>676</v>
      </c>
      <c r="AR218" s="421">
        <v>676</v>
      </c>
      <c r="AS218" s="421">
        <v>676</v>
      </c>
      <c r="AT218" s="421">
        <v>676</v>
      </c>
      <c r="AU218" s="315" t="s">
        <v>419</v>
      </c>
      <c r="AV218" s="314" t="s">
        <v>419</v>
      </c>
      <c r="AW218" s="314" t="s">
        <v>419</v>
      </c>
      <c r="AX218" s="314" t="s">
        <v>419</v>
      </c>
      <c r="AY218" s="425" t="s">
        <v>419</v>
      </c>
      <c r="AZ218" s="424" t="s">
        <v>419</v>
      </c>
      <c r="BA218" s="424" t="s">
        <v>419</v>
      </c>
      <c r="BB218" s="424" t="s">
        <v>419</v>
      </c>
      <c r="BC218" s="314" t="s">
        <v>419</v>
      </c>
      <c r="BD218" s="314" t="s">
        <v>419</v>
      </c>
      <c r="BE218" s="315">
        <v>560</v>
      </c>
      <c r="BF218" s="314">
        <v>560</v>
      </c>
      <c r="BG218" s="314">
        <v>560</v>
      </c>
      <c r="BH218" s="314">
        <v>560</v>
      </c>
      <c r="BI218" s="425">
        <v>560</v>
      </c>
      <c r="BJ218" s="424"/>
      <c r="BK218" s="424"/>
      <c r="BL218" s="424"/>
      <c r="BM218" s="424"/>
      <c r="BN218" s="424"/>
      <c r="BO218" s="426" t="s">
        <v>419</v>
      </c>
      <c r="BP218" s="424" t="s">
        <v>419</v>
      </c>
      <c r="BQ218" s="424" t="s">
        <v>419</v>
      </c>
      <c r="BR218" s="424" t="s">
        <v>419</v>
      </c>
      <c r="BS218" s="427" t="s">
        <v>419</v>
      </c>
      <c r="BT218" s="424" t="s">
        <v>419</v>
      </c>
      <c r="BU218" s="424" t="s">
        <v>419</v>
      </c>
      <c r="BV218" s="424" t="s">
        <v>419</v>
      </c>
      <c r="BW218" s="424" t="s">
        <v>419</v>
      </c>
      <c r="BX218" s="427" t="s">
        <v>419</v>
      </c>
      <c r="BY218" s="353"/>
    </row>
    <row r="219" spans="1:77" x14ac:dyDescent="0.25">
      <c r="A219" s="272" t="s">
        <v>363</v>
      </c>
      <c r="B219" s="311">
        <v>42.4</v>
      </c>
      <c r="C219" s="312">
        <v>42.4</v>
      </c>
      <c r="D219" s="312">
        <v>40.799999999999997</v>
      </c>
      <c r="E219" s="312">
        <v>40.799999999999997</v>
      </c>
      <c r="F219" s="421">
        <v>40</v>
      </c>
      <c r="G219" s="422">
        <v>29.6</v>
      </c>
      <c r="H219" s="421">
        <v>29.6</v>
      </c>
      <c r="I219" s="421">
        <v>29.6</v>
      </c>
      <c r="J219" s="421">
        <v>29.6</v>
      </c>
      <c r="K219" s="423">
        <v>29.6</v>
      </c>
      <c r="L219" s="421">
        <v>95.2</v>
      </c>
      <c r="M219" s="421">
        <v>101.6</v>
      </c>
      <c r="N219" s="421">
        <v>101.6</v>
      </c>
      <c r="O219" s="421">
        <v>101.6</v>
      </c>
      <c r="P219" s="421">
        <v>104.8</v>
      </c>
      <c r="Q219" s="422">
        <v>40.799999999999997</v>
      </c>
      <c r="R219" s="421">
        <v>42.4</v>
      </c>
      <c r="S219" s="421">
        <v>42.4</v>
      </c>
      <c r="T219" s="421">
        <v>42.4</v>
      </c>
      <c r="U219" s="423">
        <v>44</v>
      </c>
      <c r="V219" s="421">
        <v>62.4</v>
      </c>
      <c r="W219" s="421">
        <v>61.6</v>
      </c>
      <c r="X219" s="421">
        <v>60</v>
      </c>
      <c r="Y219" s="421">
        <v>60.8</v>
      </c>
      <c r="Z219" s="421">
        <v>62.4</v>
      </c>
      <c r="AA219" s="422">
        <v>11.2</v>
      </c>
      <c r="AB219" s="421">
        <v>11.2</v>
      </c>
      <c r="AC219" s="421">
        <v>11.2</v>
      </c>
      <c r="AD219" s="421">
        <v>11.2</v>
      </c>
      <c r="AE219" s="423">
        <v>11.2</v>
      </c>
      <c r="AF219" s="421">
        <v>33.6</v>
      </c>
      <c r="AG219" s="421">
        <v>39.200000000000003</v>
      </c>
      <c r="AH219" s="421">
        <v>39.200000000000003</v>
      </c>
      <c r="AI219" s="421">
        <v>39.200000000000003</v>
      </c>
      <c r="AJ219" s="421">
        <v>40</v>
      </c>
      <c r="AK219" s="315" t="s">
        <v>419</v>
      </c>
      <c r="AL219" s="314" t="s">
        <v>419</v>
      </c>
      <c r="AM219" s="314" t="s">
        <v>419</v>
      </c>
      <c r="AN219" s="314" t="s">
        <v>419</v>
      </c>
      <c r="AO219" s="425" t="s">
        <v>419</v>
      </c>
      <c r="AP219" s="421">
        <v>1593.6</v>
      </c>
      <c r="AQ219" s="421">
        <v>1570.4</v>
      </c>
      <c r="AR219" s="421">
        <v>1620.8</v>
      </c>
      <c r="AS219" s="421">
        <v>1668</v>
      </c>
      <c r="AT219" s="421">
        <v>1676.8</v>
      </c>
      <c r="AU219" s="422">
        <v>1376</v>
      </c>
      <c r="AV219" s="421">
        <v>1376</v>
      </c>
      <c r="AW219" s="421">
        <v>1376</v>
      </c>
      <c r="AX219" s="421">
        <v>1376</v>
      </c>
      <c r="AY219" s="423">
        <v>1376</v>
      </c>
      <c r="AZ219" s="424" t="s">
        <v>419</v>
      </c>
      <c r="BA219" s="424" t="s">
        <v>419</v>
      </c>
      <c r="BB219" s="424" t="s">
        <v>419</v>
      </c>
      <c r="BC219" s="380" t="s">
        <v>419</v>
      </c>
      <c r="BD219" s="314" t="s">
        <v>419</v>
      </c>
      <c r="BE219" s="315" t="s">
        <v>419</v>
      </c>
      <c r="BF219" s="314" t="s">
        <v>419</v>
      </c>
      <c r="BG219" s="314" t="s">
        <v>419</v>
      </c>
      <c r="BH219" s="314" t="s">
        <v>419</v>
      </c>
      <c r="BI219" s="425" t="s">
        <v>419</v>
      </c>
      <c r="BJ219" s="424"/>
      <c r="BK219" s="424"/>
      <c r="BL219" s="424"/>
      <c r="BM219" s="424"/>
      <c r="BN219" s="424"/>
      <c r="BO219" s="426" t="s">
        <v>419</v>
      </c>
      <c r="BP219" s="424" t="s">
        <v>419</v>
      </c>
      <c r="BQ219" s="424" t="s">
        <v>419</v>
      </c>
      <c r="BR219" s="424" t="s">
        <v>419</v>
      </c>
      <c r="BS219" s="427" t="s">
        <v>419</v>
      </c>
      <c r="BT219" s="424" t="s">
        <v>419</v>
      </c>
      <c r="BU219" s="424" t="s">
        <v>419</v>
      </c>
      <c r="BV219" s="424" t="s">
        <v>419</v>
      </c>
      <c r="BW219" s="424" t="s">
        <v>419</v>
      </c>
      <c r="BX219" s="427" t="s">
        <v>419</v>
      </c>
      <c r="BY219" s="353"/>
    </row>
    <row r="220" spans="1:77" x14ac:dyDescent="0.25">
      <c r="A220" s="272" t="s">
        <v>364</v>
      </c>
      <c r="B220" s="311">
        <v>44</v>
      </c>
      <c r="C220" s="312">
        <v>44</v>
      </c>
      <c r="D220" s="312">
        <v>44.8</v>
      </c>
      <c r="E220" s="312">
        <v>44.8</v>
      </c>
      <c r="F220" s="421">
        <v>44</v>
      </c>
      <c r="G220" s="422">
        <v>32</v>
      </c>
      <c r="H220" s="421">
        <v>32</v>
      </c>
      <c r="I220" s="421">
        <v>33.6</v>
      </c>
      <c r="J220" s="421">
        <v>33.6</v>
      </c>
      <c r="K220" s="423">
        <v>33.6</v>
      </c>
      <c r="L220" s="421">
        <v>110.4</v>
      </c>
      <c r="M220" s="421">
        <v>128.80000000000001</v>
      </c>
      <c r="N220" s="421">
        <v>128.80000000000001</v>
      </c>
      <c r="O220" s="421">
        <v>128.80000000000001</v>
      </c>
      <c r="P220" s="421">
        <v>135.19999999999999</v>
      </c>
      <c r="Q220" s="422">
        <v>32</v>
      </c>
      <c r="R220" s="421">
        <v>32.799999999999997</v>
      </c>
      <c r="S220" s="421">
        <v>32.799999999999997</v>
      </c>
      <c r="T220" s="421">
        <v>32.799999999999997</v>
      </c>
      <c r="U220" s="423">
        <v>45.6</v>
      </c>
      <c r="V220" s="421">
        <v>73.599999999999994</v>
      </c>
      <c r="W220" s="421">
        <v>73.599999999999994</v>
      </c>
      <c r="X220" s="421">
        <v>79.2</v>
      </c>
      <c r="Y220" s="421">
        <v>79.2</v>
      </c>
      <c r="Z220" s="421">
        <v>79.2</v>
      </c>
      <c r="AA220" s="422">
        <v>12</v>
      </c>
      <c r="AB220" s="421">
        <v>12</v>
      </c>
      <c r="AC220" s="421">
        <v>12</v>
      </c>
      <c r="AD220" s="421">
        <v>12</v>
      </c>
      <c r="AE220" s="423">
        <v>12</v>
      </c>
      <c r="AF220" s="421">
        <v>33.6</v>
      </c>
      <c r="AG220" s="421">
        <v>33.6</v>
      </c>
      <c r="AH220" s="421">
        <v>40</v>
      </c>
      <c r="AI220" s="421">
        <v>40</v>
      </c>
      <c r="AJ220" s="421">
        <v>40</v>
      </c>
      <c r="AK220" s="315" t="s">
        <v>419</v>
      </c>
      <c r="AL220" s="314" t="s">
        <v>419</v>
      </c>
      <c r="AM220" s="314" t="s">
        <v>419</v>
      </c>
      <c r="AN220" s="314" t="s">
        <v>419</v>
      </c>
      <c r="AO220" s="425" t="s">
        <v>419</v>
      </c>
      <c r="AP220" s="421">
        <v>1263.2</v>
      </c>
      <c r="AQ220" s="421">
        <v>1263.2</v>
      </c>
      <c r="AR220" s="421">
        <v>1263.2</v>
      </c>
      <c r="AS220" s="421">
        <v>1517.6</v>
      </c>
      <c r="AT220" s="421">
        <v>1517.6</v>
      </c>
      <c r="AU220" s="315" t="s">
        <v>419</v>
      </c>
      <c r="AV220" s="314" t="s">
        <v>419</v>
      </c>
      <c r="AW220" s="314" t="s">
        <v>419</v>
      </c>
      <c r="AX220" s="314" t="s">
        <v>419</v>
      </c>
      <c r="AY220" s="425" t="s">
        <v>419</v>
      </c>
      <c r="AZ220" s="424" t="s">
        <v>419</v>
      </c>
      <c r="BA220" s="424" t="s">
        <v>419</v>
      </c>
      <c r="BB220" s="424" t="s">
        <v>419</v>
      </c>
      <c r="BC220" s="314" t="s">
        <v>419</v>
      </c>
      <c r="BD220" s="314" t="s">
        <v>419</v>
      </c>
      <c r="BE220" s="422" t="s">
        <v>419</v>
      </c>
      <c r="BF220" s="421" t="s">
        <v>419</v>
      </c>
      <c r="BG220" s="421" t="s">
        <v>419</v>
      </c>
      <c r="BH220" s="421" t="s">
        <v>419</v>
      </c>
      <c r="BI220" s="423" t="s">
        <v>419</v>
      </c>
      <c r="BJ220" s="424"/>
      <c r="BK220" s="424"/>
      <c r="BL220" s="424"/>
      <c r="BM220" s="424"/>
      <c r="BN220" s="424"/>
      <c r="BO220" s="426" t="s">
        <v>419</v>
      </c>
      <c r="BP220" s="424" t="s">
        <v>419</v>
      </c>
      <c r="BQ220" s="424" t="s">
        <v>419</v>
      </c>
      <c r="BR220" s="424" t="s">
        <v>419</v>
      </c>
      <c r="BS220" s="427" t="s">
        <v>419</v>
      </c>
      <c r="BT220" s="424" t="s">
        <v>419</v>
      </c>
      <c r="BU220" s="424" t="s">
        <v>419</v>
      </c>
      <c r="BV220" s="424" t="s">
        <v>419</v>
      </c>
      <c r="BW220" s="424" t="s">
        <v>419</v>
      </c>
      <c r="BX220" s="427" t="s">
        <v>419</v>
      </c>
      <c r="BY220" s="353"/>
    </row>
    <row r="221" spans="1:77" x14ac:dyDescent="0.25">
      <c r="A221" s="272" t="s">
        <v>365</v>
      </c>
      <c r="B221" s="311">
        <v>36</v>
      </c>
      <c r="C221" s="312">
        <v>36</v>
      </c>
      <c r="D221" s="312">
        <v>39.200000000000003</v>
      </c>
      <c r="E221" s="312">
        <v>38.4</v>
      </c>
      <c r="F221" s="421">
        <v>39.200000000000003</v>
      </c>
      <c r="G221" s="422">
        <v>31.2</v>
      </c>
      <c r="H221" s="421">
        <v>31.2</v>
      </c>
      <c r="I221" s="421">
        <v>32.799999999999997</v>
      </c>
      <c r="J221" s="421">
        <v>32.799999999999997</v>
      </c>
      <c r="K221" s="423">
        <v>32.799999999999997</v>
      </c>
      <c r="L221" s="421">
        <v>72</v>
      </c>
      <c r="M221" s="421">
        <v>88</v>
      </c>
      <c r="N221" s="421">
        <v>88</v>
      </c>
      <c r="O221" s="421">
        <v>88</v>
      </c>
      <c r="P221" s="421">
        <v>90.4</v>
      </c>
      <c r="Q221" s="422">
        <v>28</v>
      </c>
      <c r="R221" s="421">
        <v>28</v>
      </c>
      <c r="S221" s="421">
        <v>28</v>
      </c>
      <c r="T221" s="421">
        <v>28</v>
      </c>
      <c r="U221" s="423">
        <v>28</v>
      </c>
      <c r="V221" s="421">
        <v>52.8</v>
      </c>
      <c r="W221" s="421">
        <v>52.8</v>
      </c>
      <c r="X221" s="421">
        <v>61.6</v>
      </c>
      <c r="Y221" s="421">
        <v>61.6</v>
      </c>
      <c r="Z221" s="421">
        <v>61.6</v>
      </c>
      <c r="AA221" s="315" t="s">
        <v>419</v>
      </c>
      <c r="AB221" s="314" t="s">
        <v>419</v>
      </c>
      <c r="AC221" s="314" t="s">
        <v>419</v>
      </c>
      <c r="AD221" s="314" t="s">
        <v>419</v>
      </c>
      <c r="AE221" s="425" t="s">
        <v>419</v>
      </c>
      <c r="AF221" s="421">
        <v>36.799999999999997</v>
      </c>
      <c r="AG221" s="421">
        <v>50.4</v>
      </c>
      <c r="AH221" s="421">
        <v>50.4</v>
      </c>
      <c r="AI221" s="421">
        <v>50.4</v>
      </c>
      <c r="AJ221" s="421">
        <v>47.2</v>
      </c>
      <c r="AK221" s="315" t="s">
        <v>419</v>
      </c>
      <c r="AL221" s="314" t="s">
        <v>419</v>
      </c>
      <c r="AM221" s="314" t="s">
        <v>419</v>
      </c>
      <c r="AN221" s="314" t="s">
        <v>419</v>
      </c>
      <c r="AO221" s="425" t="s">
        <v>419</v>
      </c>
      <c r="AP221" s="421">
        <v>1210.4000000000001</v>
      </c>
      <c r="AQ221" s="421">
        <v>1164.8</v>
      </c>
      <c r="AR221" s="421">
        <v>1164.8</v>
      </c>
      <c r="AS221" s="421">
        <v>1077.5999999999999</v>
      </c>
      <c r="AT221" s="421">
        <v>1077.5999999999999</v>
      </c>
      <c r="AU221" s="315" t="s">
        <v>419</v>
      </c>
      <c r="AV221" s="314" t="s">
        <v>419</v>
      </c>
      <c r="AW221" s="314" t="s">
        <v>419</v>
      </c>
      <c r="AX221" s="314" t="s">
        <v>419</v>
      </c>
      <c r="AY221" s="425" t="s">
        <v>419</v>
      </c>
      <c r="AZ221" s="424" t="s">
        <v>419</v>
      </c>
      <c r="BA221" s="424" t="s">
        <v>419</v>
      </c>
      <c r="BB221" s="424" t="s">
        <v>419</v>
      </c>
      <c r="BC221" s="314" t="s">
        <v>419</v>
      </c>
      <c r="BD221" s="314" t="s">
        <v>419</v>
      </c>
      <c r="BE221" s="315" t="s">
        <v>419</v>
      </c>
      <c r="BF221" s="314" t="s">
        <v>419</v>
      </c>
      <c r="BG221" s="314" t="s">
        <v>419</v>
      </c>
      <c r="BH221" s="314" t="s">
        <v>419</v>
      </c>
      <c r="BI221" s="425" t="s">
        <v>419</v>
      </c>
      <c r="BJ221" s="424"/>
      <c r="BK221" s="424"/>
      <c r="BL221" s="424"/>
      <c r="BM221" s="424"/>
      <c r="BN221" s="424"/>
      <c r="BO221" s="426" t="s">
        <v>419</v>
      </c>
      <c r="BP221" s="424" t="s">
        <v>419</v>
      </c>
      <c r="BQ221" s="424" t="s">
        <v>419</v>
      </c>
      <c r="BR221" s="424" t="s">
        <v>419</v>
      </c>
      <c r="BS221" s="427" t="s">
        <v>419</v>
      </c>
      <c r="BT221" s="424" t="s">
        <v>419</v>
      </c>
      <c r="BU221" s="424" t="s">
        <v>419</v>
      </c>
      <c r="BV221" s="424" t="s">
        <v>419</v>
      </c>
      <c r="BW221" s="424" t="s">
        <v>419</v>
      </c>
      <c r="BX221" s="427" t="s">
        <v>419</v>
      </c>
      <c r="BY221" s="353"/>
    </row>
    <row r="222" spans="1:77" x14ac:dyDescent="0.25">
      <c r="A222" s="272" t="s">
        <v>366</v>
      </c>
      <c r="B222" s="311">
        <v>25.6</v>
      </c>
      <c r="C222" s="312">
        <v>24.8</v>
      </c>
      <c r="D222" s="312">
        <v>27.2</v>
      </c>
      <c r="E222" s="312">
        <v>26.4</v>
      </c>
      <c r="F222" s="421">
        <v>26.4</v>
      </c>
      <c r="G222" s="422">
        <v>17.600000000000001</v>
      </c>
      <c r="H222" s="421">
        <v>17.600000000000001</v>
      </c>
      <c r="I222" s="421">
        <v>17.600000000000001</v>
      </c>
      <c r="J222" s="421">
        <v>17.600000000000001</v>
      </c>
      <c r="K222" s="423">
        <v>17.600000000000001</v>
      </c>
      <c r="L222" s="421">
        <v>47.2</v>
      </c>
      <c r="M222" s="421">
        <v>54.4</v>
      </c>
      <c r="N222" s="421">
        <v>54.4</v>
      </c>
      <c r="O222" s="421">
        <v>54.4</v>
      </c>
      <c r="P222" s="421">
        <v>52</v>
      </c>
      <c r="Q222" s="422">
        <v>23.2</v>
      </c>
      <c r="R222" s="421">
        <v>23.2</v>
      </c>
      <c r="S222" s="421">
        <v>21.6</v>
      </c>
      <c r="T222" s="421">
        <v>21.6</v>
      </c>
      <c r="U222" s="423">
        <v>21.6</v>
      </c>
      <c r="V222" s="421">
        <v>35.200000000000003</v>
      </c>
      <c r="W222" s="421">
        <v>35.200000000000003</v>
      </c>
      <c r="X222" s="421">
        <v>33.6</v>
      </c>
      <c r="Y222" s="421">
        <v>33.6</v>
      </c>
      <c r="Z222" s="421">
        <v>33.6</v>
      </c>
      <c r="AA222" s="315">
        <v>7.2</v>
      </c>
      <c r="AB222" s="314">
        <v>7.2</v>
      </c>
      <c r="AC222" s="314">
        <v>7.2</v>
      </c>
      <c r="AD222" s="314">
        <v>7.2</v>
      </c>
      <c r="AE222" s="425">
        <v>7.2</v>
      </c>
      <c r="AF222" s="421">
        <v>28.8</v>
      </c>
      <c r="AG222" s="421">
        <v>35.200000000000003</v>
      </c>
      <c r="AH222" s="421">
        <v>35.200000000000003</v>
      </c>
      <c r="AI222" s="421">
        <v>35.200000000000003</v>
      </c>
      <c r="AJ222" s="421">
        <v>39.200000000000003</v>
      </c>
      <c r="AK222" s="315" t="s">
        <v>419</v>
      </c>
      <c r="AL222" s="314" t="s">
        <v>419</v>
      </c>
      <c r="AM222" s="314" t="s">
        <v>419</v>
      </c>
      <c r="AN222" s="314" t="s">
        <v>419</v>
      </c>
      <c r="AO222" s="425" t="s">
        <v>419</v>
      </c>
      <c r="AP222" s="421">
        <v>1054.4000000000001</v>
      </c>
      <c r="AQ222" s="421">
        <v>1048.8</v>
      </c>
      <c r="AR222" s="421">
        <v>1054.4000000000001</v>
      </c>
      <c r="AS222" s="421">
        <v>1188.8</v>
      </c>
      <c r="AT222" s="421">
        <v>1182.4000000000001</v>
      </c>
      <c r="AU222" s="315">
        <v>640</v>
      </c>
      <c r="AV222" s="314">
        <v>640</v>
      </c>
      <c r="AW222" s="314">
        <v>640</v>
      </c>
      <c r="AX222" s="314">
        <v>640</v>
      </c>
      <c r="AY222" s="425">
        <v>640</v>
      </c>
      <c r="AZ222" s="424" t="s">
        <v>419</v>
      </c>
      <c r="BA222" s="424" t="s">
        <v>419</v>
      </c>
      <c r="BB222" s="424" t="s">
        <v>419</v>
      </c>
      <c r="BC222" s="314" t="s">
        <v>419</v>
      </c>
      <c r="BD222" s="314" t="s">
        <v>419</v>
      </c>
      <c r="BE222" s="422">
        <v>761.6</v>
      </c>
      <c r="BF222" s="421">
        <v>742.4</v>
      </c>
      <c r="BG222" s="421">
        <v>742.4</v>
      </c>
      <c r="BH222" s="421">
        <v>742.4</v>
      </c>
      <c r="BI222" s="423">
        <v>781.6</v>
      </c>
      <c r="BJ222" s="424"/>
      <c r="BK222" s="424"/>
      <c r="BL222" s="424"/>
      <c r="BM222" s="424"/>
      <c r="BN222" s="424"/>
      <c r="BO222" s="426">
        <v>283.2</v>
      </c>
      <c r="BP222" s="424">
        <v>283.2</v>
      </c>
      <c r="BQ222" s="424">
        <v>283.2</v>
      </c>
      <c r="BR222" s="424">
        <v>283.2</v>
      </c>
      <c r="BS222" s="427">
        <v>283.2</v>
      </c>
      <c r="BT222" s="424" t="s">
        <v>419</v>
      </c>
      <c r="BU222" s="424" t="s">
        <v>419</v>
      </c>
      <c r="BV222" s="424" t="s">
        <v>419</v>
      </c>
      <c r="BW222" s="424" t="s">
        <v>419</v>
      </c>
      <c r="BX222" s="427" t="s">
        <v>419</v>
      </c>
      <c r="BY222" s="353"/>
    </row>
    <row r="223" spans="1:77" x14ac:dyDescent="0.25">
      <c r="A223" s="272" t="s">
        <v>367</v>
      </c>
      <c r="B223" s="311">
        <v>48.8</v>
      </c>
      <c r="C223" s="312">
        <v>49.6</v>
      </c>
      <c r="D223" s="312">
        <v>50.4</v>
      </c>
      <c r="E223" s="312">
        <v>49.6</v>
      </c>
      <c r="F223" s="421">
        <v>49.6</v>
      </c>
      <c r="G223" s="422">
        <v>35.200000000000003</v>
      </c>
      <c r="H223" s="421">
        <v>35.200000000000003</v>
      </c>
      <c r="I223" s="421">
        <v>37.6</v>
      </c>
      <c r="J223" s="421">
        <v>37.6</v>
      </c>
      <c r="K223" s="423">
        <v>37.6</v>
      </c>
      <c r="L223" s="421">
        <v>122.4</v>
      </c>
      <c r="M223" s="421">
        <v>136.80000000000001</v>
      </c>
      <c r="N223" s="421">
        <v>136.80000000000001</v>
      </c>
      <c r="O223" s="421">
        <v>136.80000000000001</v>
      </c>
      <c r="P223" s="421">
        <v>144.80000000000001</v>
      </c>
      <c r="Q223" s="422">
        <v>40</v>
      </c>
      <c r="R223" s="421">
        <v>40</v>
      </c>
      <c r="S223" s="421">
        <v>40</v>
      </c>
      <c r="T223" s="421">
        <v>40</v>
      </c>
      <c r="U223" s="423">
        <v>40</v>
      </c>
      <c r="V223" s="421">
        <v>81.599999999999994</v>
      </c>
      <c r="W223" s="421">
        <v>81.599999999999994</v>
      </c>
      <c r="X223" s="421">
        <v>83.2</v>
      </c>
      <c r="Y223" s="421">
        <v>83.2</v>
      </c>
      <c r="Z223" s="421">
        <v>83.2</v>
      </c>
      <c r="AA223" s="315">
        <v>12</v>
      </c>
      <c r="AB223" s="314">
        <v>12</v>
      </c>
      <c r="AC223" s="314">
        <v>12</v>
      </c>
      <c r="AD223" s="314">
        <v>12</v>
      </c>
      <c r="AE223" s="425">
        <v>12</v>
      </c>
      <c r="AF223" s="421">
        <v>36.799999999999997</v>
      </c>
      <c r="AG223" s="421">
        <v>36.799999999999997</v>
      </c>
      <c r="AH223" s="421">
        <v>36.799999999999997</v>
      </c>
      <c r="AI223" s="421">
        <v>36.799999999999997</v>
      </c>
      <c r="AJ223" s="421">
        <v>36.799999999999997</v>
      </c>
      <c r="AK223" s="315" t="s">
        <v>419</v>
      </c>
      <c r="AL223" s="314" t="s">
        <v>419</v>
      </c>
      <c r="AM223" s="314" t="s">
        <v>419</v>
      </c>
      <c r="AN223" s="314" t="s">
        <v>419</v>
      </c>
      <c r="AO223" s="425" t="s">
        <v>419</v>
      </c>
      <c r="AP223" s="424">
        <v>1198.4000000000001</v>
      </c>
      <c r="AQ223" s="424">
        <v>1198.4000000000001</v>
      </c>
      <c r="AR223" s="424">
        <v>1198.4000000000001</v>
      </c>
      <c r="AS223" s="424">
        <v>1198.4000000000001</v>
      </c>
      <c r="AT223" s="424">
        <v>1198.4000000000001</v>
      </c>
      <c r="AU223" s="315" t="s">
        <v>419</v>
      </c>
      <c r="AV223" s="314" t="s">
        <v>419</v>
      </c>
      <c r="AW223" s="314" t="s">
        <v>419</v>
      </c>
      <c r="AX223" s="314" t="s">
        <v>419</v>
      </c>
      <c r="AY223" s="425" t="s">
        <v>419</v>
      </c>
      <c r="AZ223" s="424" t="s">
        <v>419</v>
      </c>
      <c r="BA223" s="424" t="s">
        <v>419</v>
      </c>
      <c r="BB223" s="424" t="s">
        <v>419</v>
      </c>
      <c r="BC223" s="314" t="s">
        <v>419</v>
      </c>
      <c r="BD223" s="314" t="s">
        <v>419</v>
      </c>
      <c r="BE223" s="315" t="s">
        <v>419</v>
      </c>
      <c r="BF223" s="314" t="s">
        <v>419</v>
      </c>
      <c r="BG223" s="314" t="s">
        <v>419</v>
      </c>
      <c r="BH223" s="314" t="s">
        <v>419</v>
      </c>
      <c r="BI223" s="425" t="s">
        <v>419</v>
      </c>
      <c r="BJ223" s="424"/>
      <c r="BK223" s="424"/>
      <c r="BL223" s="424"/>
      <c r="BM223" s="424"/>
      <c r="BN223" s="424"/>
      <c r="BO223" s="426" t="s">
        <v>419</v>
      </c>
      <c r="BP223" s="424" t="s">
        <v>419</v>
      </c>
      <c r="BQ223" s="424" t="s">
        <v>419</v>
      </c>
      <c r="BR223" s="424" t="s">
        <v>419</v>
      </c>
      <c r="BS223" s="427" t="s">
        <v>419</v>
      </c>
      <c r="BT223" s="424" t="s">
        <v>419</v>
      </c>
      <c r="BU223" s="424" t="s">
        <v>419</v>
      </c>
      <c r="BV223" s="424" t="s">
        <v>419</v>
      </c>
      <c r="BW223" s="424" t="s">
        <v>419</v>
      </c>
      <c r="BX223" s="427" t="s">
        <v>419</v>
      </c>
      <c r="BY223" s="353"/>
    </row>
    <row r="224" spans="1:77" x14ac:dyDescent="0.25">
      <c r="A224" s="272" t="s">
        <v>368</v>
      </c>
      <c r="B224" s="311">
        <v>38.4</v>
      </c>
      <c r="C224" s="312">
        <v>38.4</v>
      </c>
      <c r="D224" s="312">
        <v>37.6</v>
      </c>
      <c r="E224" s="312">
        <v>37.6</v>
      </c>
      <c r="F224" s="421">
        <v>36.799999999999997</v>
      </c>
      <c r="G224" s="422">
        <v>31.2</v>
      </c>
      <c r="H224" s="421">
        <v>31.2</v>
      </c>
      <c r="I224" s="421">
        <v>31.2</v>
      </c>
      <c r="J224" s="421">
        <v>31.2</v>
      </c>
      <c r="K224" s="423">
        <v>31.2</v>
      </c>
      <c r="L224" s="421">
        <v>89.6</v>
      </c>
      <c r="M224" s="421">
        <v>100.8</v>
      </c>
      <c r="N224" s="421">
        <v>100.8</v>
      </c>
      <c r="O224" s="421">
        <v>100.8</v>
      </c>
      <c r="P224" s="421">
        <v>108.8</v>
      </c>
      <c r="Q224" s="422">
        <v>34.4</v>
      </c>
      <c r="R224" s="421">
        <v>28.8</v>
      </c>
      <c r="S224" s="421">
        <v>34.4</v>
      </c>
      <c r="T224" s="421">
        <v>41.6</v>
      </c>
      <c r="U224" s="423">
        <v>28.8</v>
      </c>
      <c r="V224" s="421">
        <v>51.2</v>
      </c>
      <c r="W224" s="421">
        <v>51.2</v>
      </c>
      <c r="X224" s="421">
        <v>61.6</v>
      </c>
      <c r="Y224" s="421">
        <v>59.2</v>
      </c>
      <c r="Z224" s="421">
        <v>60.8</v>
      </c>
      <c r="AA224" s="315" t="s">
        <v>419</v>
      </c>
      <c r="AB224" s="314" t="s">
        <v>419</v>
      </c>
      <c r="AC224" s="314" t="s">
        <v>419</v>
      </c>
      <c r="AD224" s="314" t="s">
        <v>419</v>
      </c>
      <c r="AE224" s="425" t="s">
        <v>419</v>
      </c>
      <c r="AF224" s="421">
        <v>40</v>
      </c>
      <c r="AG224" s="421">
        <v>44</v>
      </c>
      <c r="AH224" s="421">
        <v>44</v>
      </c>
      <c r="AI224" s="421">
        <v>44.8</v>
      </c>
      <c r="AJ224" s="421">
        <v>52</v>
      </c>
      <c r="AK224" s="315" t="s">
        <v>419</v>
      </c>
      <c r="AL224" s="314" t="s">
        <v>419</v>
      </c>
      <c r="AM224" s="314" t="s">
        <v>419</v>
      </c>
      <c r="AN224" s="314" t="s">
        <v>419</v>
      </c>
      <c r="AO224" s="425" t="s">
        <v>419</v>
      </c>
      <c r="AP224" s="421">
        <v>1478.4</v>
      </c>
      <c r="AQ224" s="421">
        <v>1452</v>
      </c>
      <c r="AR224" s="421">
        <v>1474.4</v>
      </c>
      <c r="AS224" s="421">
        <v>1486.4</v>
      </c>
      <c r="AT224" s="421">
        <v>1419.2</v>
      </c>
      <c r="AU224" s="422">
        <v>1256</v>
      </c>
      <c r="AV224" s="421">
        <v>1256</v>
      </c>
      <c r="AW224" s="421">
        <v>1256</v>
      </c>
      <c r="AX224" s="421">
        <v>1256</v>
      </c>
      <c r="AY224" s="423">
        <v>1256</v>
      </c>
      <c r="AZ224" s="424" t="s">
        <v>419</v>
      </c>
      <c r="BA224" s="424" t="s">
        <v>419</v>
      </c>
      <c r="BB224" s="424" t="s">
        <v>419</v>
      </c>
      <c r="BC224" s="314" t="s">
        <v>419</v>
      </c>
      <c r="BD224" s="314" t="s">
        <v>419</v>
      </c>
      <c r="BE224" s="315" t="s">
        <v>419</v>
      </c>
      <c r="BF224" s="314" t="s">
        <v>419</v>
      </c>
      <c r="BG224" s="314" t="s">
        <v>419</v>
      </c>
      <c r="BH224" s="314" t="s">
        <v>419</v>
      </c>
      <c r="BI224" s="425" t="s">
        <v>419</v>
      </c>
      <c r="BJ224" s="424"/>
      <c r="BK224" s="424"/>
      <c r="BL224" s="424"/>
      <c r="BM224" s="424"/>
      <c r="BN224" s="424"/>
      <c r="BO224" s="426" t="s">
        <v>419</v>
      </c>
      <c r="BP224" s="424" t="s">
        <v>419</v>
      </c>
      <c r="BQ224" s="424" t="s">
        <v>419</v>
      </c>
      <c r="BR224" s="424" t="s">
        <v>419</v>
      </c>
      <c r="BS224" s="427" t="s">
        <v>419</v>
      </c>
      <c r="BT224" s="424" t="s">
        <v>419</v>
      </c>
      <c r="BU224" s="424" t="s">
        <v>419</v>
      </c>
      <c r="BV224" s="424" t="s">
        <v>419</v>
      </c>
      <c r="BW224" s="424" t="s">
        <v>419</v>
      </c>
      <c r="BX224" s="427" t="s">
        <v>419</v>
      </c>
      <c r="BY224" s="353"/>
    </row>
    <row r="225" spans="1:77" x14ac:dyDescent="0.25">
      <c r="A225" s="272" t="s">
        <v>369</v>
      </c>
      <c r="B225" s="311">
        <v>39.200000000000003</v>
      </c>
      <c r="C225" s="312">
        <v>38.4</v>
      </c>
      <c r="D225" s="312">
        <v>43.2</v>
      </c>
      <c r="E225" s="312">
        <v>43.2</v>
      </c>
      <c r="F225" s="421">
        <v>44</v>
      </c>
      <c r="G225" s="422">
        <v>34.4</v>
      </c>
      <c r="H225" s="421">
        <v>34.4</v>
      </c>
      <c r="I225" s="421">
        <v>36</v>
      </c>
      <c r="J225" s="421">
        <v>36</v>
      </c>
      <c r="K225" s="423">
        <v>36</v>
      </c>
      <c r="L225" s="421">
        <v>101.6</v>
      </c>
      <c r="M225" s="421">
        <v>118.4</v>
      </c>
      <c r="N225" s="421">
        <v>118.4</v>
      </c>
      <c r="O225" s="421">
        <v>118.4</v>
      </c>
      <c r="P225" s="421">
        <v>120.8</v>
      </c>
      <c r="Q225" s="422">
        <v>40</v>
      </c>
      <c r="R225" s="421">
        <v>40</v>
      </c>
      <c r="S225" s="421">
        <v>40</v>
      </c>
      <c r="T225" s="421">
        <v>40</v>
      </c>
      <c r="U225" s="423">
        <v>40</v>
      </c>
      <c r="V225" s="421">
        <v>52</v>
      </c>
      <c r="W225" s="421">
        <v>52</v>
      </c>
      <c r="X225" s="421">
        <v>56.8</v>
      </c>
      <c r="Y225" s="421">
        <v>56.8</v>
      </c>
      <c r="Z225" s="421">
        <v>56.8</v>
      </c>
      <c r="AA225" s="315" t="s">
        <v>419</v>
      </c>
      <c r="AB225" s="314" t="s">
        <v>419</v>
      </c>
      <c r="AC225" s="314" t="s">
        <v>419</v>
      </c>
      <c r="AD225" s="314" t="s">
        <v>419</v>
      </c>
      <c r="AE225" s="425" t="s">
        <v>419</v>
      </c>
      <c r="AF225" s="421">
        <v>63.2</v>
      </c>
      <c r="AG225" s="421">
        <v>63.2</v>
      </c>
      <c r="AH225" s="421">
        <v>76</v>
      </c>
      <c r="AI225" s="421">
        <v>76</v>
      </c>
      <c r="AJ225" s="421">
        <v>72</v>
      </c>
      <c r="AK225" s="315" t="s">
        <v>419</v>
      </c>
      <c r="AL225" s="314" t="s">
        <v>419</v>
      </c>
      <c r="AM225" s="314" t="s">
        <v>419</v>
      </c>
      <c r="AN225" s="314" t="s">
        <v>419</v>
      </c>
      <c r="AO225" s="425" t="s">
        <v>419</v>
      </c>
      <c r="AP225" s="421">
        <v>1470.4</v>
      </c>
      <c r="AQ225" s="421">
        <v>1470.4</v>
      </c>
      <c r="AR225" s="421">
        <v>1470.4</v>
      </c>
      <c r="AS225" s="421">
        <v>1470.4</v>
      </c>
      <c r="AT225" s="421">
        <v>1470.4</v>
      </c>
      <c r="AU225" s="315" t="s">
        <v>419</v>
      </c>
      <c r="AV225" s="314" t="s">
        <v>419</v>
      </c>
      <c r="AW225" s="314" t="s">
        <v>419</v>
      </c>
      <c r="AX225" s="314" t="s">
        <v>419</v>
      </c>
      <c r="AY225" s="425" t="s">
        <v>419</v>
      </c>
      <c r="AZ225" s="424" t="s">
        <v>419</v>
      </c>
      <c r="BA225" s="424" t="s">
        <v>419</v>
      </c>
      <c r="BB225" s="424" t="s">
        <v>419</v>
      </c>
      <c r="BC225" s="314" t="s">
        <v>419</v>
      </c>
      <c r="BD225" s="314" t="s">
        <v>419</v>
      </c>
      <c r="BE225" s="315" t="s">
        <v>419</v>
      </c>
      <c r="BF225" s="314" t="s">
        <v>419</v>
      </c>
      <c r="BG225" s="314" t="s">
        <v>419</v>
      </c>
      <c r="BH225" s="314" t="s">
        <v>419</v>
      </c>
      <c r="BI225" s="425" t="s">
        <v>419</v>
      </c>
      <c r="BJ225" s="424"/>
      <c r="BK225" s="424"/>
      <c r="BL225" s="424"/>
      <c r="BM225" s="424"/>
      <c r="BN225" s="424"/>
      <c r="BO225" s="426" t="s">
        <v>419</v>
      </c>
      <c r="BP225" s="424" t="s">
        <v>419</v>
      </c>
      <c r="BQ225" s="424" t="s">
        <v>419</v>
      </c>
      <c r="BR225" s="424" t="s">
        <v>419</v>
      </c>
      <c r="BS225" s="427" t="s">
        <v>419</v>
      </c>
      <c r="BT225" s="424" t="s">
        <v>419</v>
      </c>
      <c r="BU225" s="424" t="s">
        <v>419</v>
      </c>
      <c r="BV225" s="424" t="s">
        <v>419</v>
      </c>
      <c r="BW225" s="424" t="s">
        <v>419</v>
      </c>
      <c r="BX225" s="427" t="s">
        <v>419</v>
      </c>
      <c r="BY225" s="353"/>
    </row>
    <row r="226" spans="1:77" x14ac:dyDescent="0.25">
      <c r="A226" s="272" t="s">
        <v>370</v>
      </c>
      <c r="B226" s="311">
        <v>24</v>
      </c>
      <c r="C226" s="312">
        <v>24</v>
      </c>
      <c r="D226" s="312">
        <v>26.4</v>
      </c>
      <c r="E226" s="312">
        <v>26.4</v>
      </c>
      <c r="F226" s="421">
        <v>25.6</v>
      </c>
      <c r="G226" s="422">
        <v>20</v>
      </c>
      <c r="H226" s="421">
        <v>20</v>
      </c>
      <c r="I226" s="421">
        <v>20</v>
      </c>
      <c r="J226" s="421">
        <v>20</v>
      </c>
      <c r="K226" s="423">
        <v>20</v>
      </c>
      <c r="L226" s="421">
        <v>54.4</v>
      </c>
      <c r="M226" s="421">
        <v>54.4</v>
      </c>
      <c r="N226" s="421">
        <v>54.4</v>
      </c>
      <c r="O226" s="421">
        <v>54.4</v>
      </c>
      <c r="P226" s="421">
        <v>54.4</v>
      </c>
      <c r="Q226" s="422">
        <v>26.4</v>
      </c>
      <c r="R226" s="421">
        <v>26.4</v>
      </c>
      <c r="S226" s="421">
        <v>26.4</v>
      </c>
      <c r="T226" s="421">
        <v>26.4</v>
      </c>
      <c r="U226" s="423">
        <v>20.8</v>
      </c>
      <c r="V226" s="421">
        <v>27.2</v>
      </c>
      <c r="W226" s="421">
        <v>27.2</v>
      </c>
      <c r="X226" s="421">
        <v>31.2</v>
      </c>
      <c r="Y226" s="421">
        <v>31.2</v>
      </c>
      <c r="Z226" s="421">
        <v>31.2</v>
      </c>
      <c r="AA226" s="422">
        <v>13.6</v>
      </c>
      <c r="AB226" s="421">
        <v>13.6</v>
      </c>
      <c r="AC226" s="421">
        <v>13.6</v>
      </c>
      <c r="AD226" s="421">
        <v>13.6</v>
      </c>
      <c r="AE226" s="423">
        <v>13.6</v>
      </c>
      <c r="AF226" s="421">
        <v>11.2</v>
      </c>
      <c r="AG226" s="421">
        <v>11.2</v>
      </c>
      <c r="AH226" s="421">
        <v>11.2</v>
      </c>
      <c r="AI226" s="421">
        <v>11.2</v>
      </c>
      <c r="AJ226" s="421">
        <v>11.2</v>
      </c>
      <c r="AK226" s="422">
        <v>916</v>
      </c>
      <c r="AL226" s="421">
        <v>916</v>
      </c>
      <c r="AM226" s="421">
        <v>916</v>
      </c>
      <c r="AN226" s="421">
        <v>916</v>
      </c>
      <c r="AO226" s="423">
        <v>916</v>
      </c>
      <c r="AP226" s="421">
        <v>888</v>
      </c>
      <c r="AQ226" s="421">
        <v>888</v>
      </c>
      <c r="AR226" s="421">
        <v>888</v>
      </c>
      <c r="AS226" s="421">
        <v>888</v>
      </c>
      <c r="AT226" s="421">
        <v>888</v>
      </c>
      <c r="AU226" s="315">
        <v>1368.8</v>
      </c>
      <c r="AV226" s="314">
        <v>1368.8</v>
      </c>
      <c r="AW226" s="314">
        <v>1368.8</v>
      </c>
      <c r="AX226" s="314">
        <v>1389.6</v>
      </c>
      <c r="AY226" s="425">
        <v>1389.6</v>
      </c>
      <c r="AZ226" s="424">
        <v>1373.6</v>
      </c>
      <c r="BA226" s="424">
        <v>1373.6</v>
      </c>
      <c r="BB226" s="424">
        <v>1373.6</v>
      </c>
      <c r="BC226" s="314">
        <v>1316.8</v>
      </c>
      <c r="BD226" s="314">
        <v>1316.8</v>
      </c>
      <c r="BE226" s="422">
        <v>785.6</v>
      </c>
      <c r="BF226" s="421">
        <v>864</v>
      </c>
      <c r="BG226" s="421">
        <v>864</v>
      </c>
      <c r="BH226" s="421">
        <v>864</v>
      </c>
      <c r="BI226" s="423">
        <v>956.8</v>
      </c>
      <c r="BJ226" s="424"/>
      <c r="BK226" s="424"/>
      <c r="BL226" s="424"/>
      <c r="BM226" s="424"/>
      <c r="BN226" s="424"/>
      <c r="BO226" s="426">
        <v>930.4</v>
      </c>
      <c r="BP226" s="424">
        <v>930.4</v>
      </c>
      <c r="BQ226" s="424">
        <v>930.4</v>
      </c>
      <c r="BR226" s="424">
        <v>930.4</v>
      </c>
      <c r="BS226" s="427">
        <v>944.8</v>
      </c>
      <c r="BT226" s="424">
        <v>1163.2</v>
      </c>
      <c r="BU226" s="424">
        <v>1163.2</v>
      </c>
      <c r="BV226" s="424">
        <v>1163.2</v>
      </c>
      <c r="BW226" s="424">
        <v>1014.4</v>
      </c>
      <c r="BX226" s="427">
        <v>1014.4</v>
      </c>
      <c r="BY226" s="353"/>
    </row>
    <row r="227" spans="1:77" x14ac:dyDescent="0.25">
      <c r="A227" s="272" t="s">
        <v>371</v>
      </c>
      <c r="B227" s="311">
        <v>30.4</v>
      </c>
      <c r="C227" s="312">
        <v>30.4</v>
      </c>
      <c r="D227" s="312">
        <v>31.2</v>
      </c>
      <c r="E227" s="312">
        <v>30.4</v>
      </c>
      <c r="F227" s="421">
        <v>30.4</v>
      </c>
      <c r="G227" s="422">
        <v>20.8</v>
      </c>
      <c r="H227" s="421">
        <v>20.8</v>
      </c>
      <c r="I227" s="421">
        <v>23.2</v>
      </c>
      <c r="J227" s="421">
        <v>23.2</v>
      </c>
      <c r="K227" s="423">
        <v>23.2</v>
      </c>
      <c r="L227" s="421">
        <v>64.8</v>
      </c>
      <c r="M227" s="421">
        <v>70.400000000000006</v>
      </c>
      <c r="N227" s="421">
        <v>70.400000000000006</v>
      </c>
      <c r="O227" s="421">
        <v>70.400000000000006</v>
      </c>
      <c r="P227" s="421">
        <v>72.8</v>
      </c>
      <c r="Q227" s="422">
        <v>16.8</v>
      </c>
      <c r="R227" s="421">
        <v>16.8</v>
      </c>
      <c r="S227" s="421">
        <v>16.8</v>
      </c>
      <c r="T227" s="421">
        <v>16.8</v>
      </c>
      <c r="U227" s="423">
        <v>16.8</v>
      </c>
      <c r="V227" s="421">
        <v>43.2</v>
      </c>
      <c r="W227" s="421">
        <v>43.2</v>
      </c>
      <c r="X227" s="421">
        <v>48.8</v>
      </c>
      <c r="Y227" s="421">
        <v>48</v>
      </c>
      <c r="Z227" s="421">
        <v>48</v>
      </c>
      <c r="AA227" s="422">
        <v>8.8000000000000007</v>
      </c>
      <c r="AB227" s="421">
        <v>8.8000000000000007</v>
      </c>
      <c r="AC227" s="421">
        <v>8.8000000000000007</v>
      </c>
      <c r="AD227" s="421">
        <v>8.8000000000000007</v>
      </c>
      <c r="AE227" s="423">
        <v>8.8000000000000007</v>
      </c>
      <c r="AF227" s="421">
        <v>46.4</v>
      </c>
      <c r="AG227" s="421">
        <v>50.4</v>
      </c>
      <c r="AH227" s="421">
        <v>50.4</v>
      </c>
      <c r="AI227" s="421">
        <v>50.4</v>
      </c>
      <c r="AJ227" s="421">
        <v>53.6</v>
      </c>
      <c r="AK227" s="422">
        <v>916</v>
      </c>
      <c r="AL227" s="421">
        <v>916</v>
      </c>
      <c r="AM227" s="421">
        <v>916</v>
      </c>
      <c r="AN227" s="421">
        <v>916</v>
      </c>
      <c r="AO227" s="423">
        <v>916</v>
      </c>
      <c r="AP227" s="421">
        <v>1458.4</v>
      </c>
      <c r="AQ227" s="421">
        <v>1472.8</v>
      </c>
      <c r="AR227" s="421">
        <v>1473.6</v>
      </c>
      <c r="AS227" s="421">
        <v>1497.6</v>
      </c>
      <c r="AT227" s="421">
        <v>1515.2</v>
      </c>
      <c r="AU227" s="422">
        <v>1650.4</v>
      </c>
      <c r="AV227" s="421">
        <v>1684.8</v>
      </c>
      <c r="AW227" s="421">
        <v>1571.2</v>
      </c>
      <c r="AX227" s="421">
        <v>1633.6</v>
      </c>
      <c r="AY227" s="423">
        <v>1616.8</v>
      </c>
      <c r="AZ227" s="424" t="s">
        <v>419</v>
      </c>
      <c r="BA227" s="424" t="s">
        <v>419</v>
      </c>
      <c r="BB227" s="424" t="s">
        <v>419</v>
      </c>
      <c r="BC227" s="314" t="s">
        <v>419</v>
      </c>
      <c r="BD227" s="314" t="s">
        <v>419</v>
      </c>
      <c r="BE227" s="315" t="s">
        <v>419</v>
      </c>
      <c r="BF227" s="314" t="s">
        <v>419</v>
      </c>
      <c r="BG227" s="314" t="s">
        <v>419</v>
      </c>
      <c r="BH227" s="314" t="s">
        <v>419</v>
      </c>
      <c r="BI227" s="425" t="s">
        <v>419</v>
      </c>
      <c r="BJ227" s="424"/>
      <c r="BK227" s="424"/>
      <c r="BL227" s="424"/>
      <c r="BM227" s="314"/>
      <c r="BN227" s="314"/>
      <c r="BO227" s="422">
        <v>992.8</v>
      </c>
      <c r="BP227" s="421">
        <v>992.8</v>
      </c>
      <c r="BQ227" s="421">
        <v>992.8</v>
      </c>
      <c r="BR227" s="421">
        <v>992.8</v>
      </c>
      <c r="BS227" s="423">
        <v>821.6</v>
      </c>
      <c r="BT227" s="424">
        <v>992.8</v>
      </c>
      <c r="BU227" s="424">
        <v>992.8</v>
      </c>
      <c r="BV227" s="424">
        <v>992.8</v>
      </c>
      <c r="BW227" s="424">
        <v>992.8</v>
      </c>
      <c r="BX227" s="427">
        <v>992.8</v>
      </c>
      <c r="BY227" s="353"/>
    </row>
    <row r="228" spans="1:77" x14ac:dyDescent="0.25">
      <c r="A228" s="272" t="s">
        <v>372</v>
      </c>
      <c r="B228" s="311">
        <v>42.4</v>
      </c>
      <c r="C228" s="312">
        <v>43.2</v>
      </c>
      <c r="D228" s="312">
        <v>48</v>
      </c>
      <c r="E228" s="312">
        <v>47.2</v>
      </c>
      <c r="F228" s="421">
        <v>48</v>
      </c>
      <c r="G228" s="422">
        <v>33.6</v>
      </c>
      <c r="H228" s="421">
        <v>33.6</v>
      </c>
      <c r="I228" s="421">
        <v>35.200000000000003</v>
      </c>
      <c r="J228" s="421">
        <v>35.200000000000003</v>
      </c>
      <c r="K228" s="423">
        <v>35.200000000000003</v>
      </c>
      <c r="L228" s="421">
        <v>100</v>
      </c>
      <c r="M228" s="421">
        <v>113.6</v>
      </c>
      <c r="N228" s="421">
        <v>113.6</v>
      </c>
      <c r="O228" s="421">
        <v>113.6</v>
      </c>
      <c r="P228" s="421">
        <v>116.8</v>
      </c>
      <c r="Q228" s="422">
        <v>38.4</v>
      </c>
      <c r="R228" s="421">
        <v>38.4</v>
      </c>
      <c r="S228" s="421">
        <v>38.4</v>
      </c>
      <c r="T228" s="421">
        <v>38.4</v>
      </c>
      <c r="U228" s="423">
        <v>38.4</v>
      </c>
      <c r="V228" s="421">
        <v>60</v>
      </c>
      <c r="W228" s="421">
        <v>60</v>
      </c>
      <c r="X228" s="421">
        <v>60.8</v>
      </c>
      <c r="Y228" s="421">
        <v>62.4</v>
      </c>
      <c r="Z228" s="421">
        <v>62.4</v>
      </c>
      <c r="AA228" s="315" t="s">
        <v>419</v>
      </c>
      <c r="AB228" s="314" t="s">
        <v>419</v>
      </c>
      <c r="AC228" s="314" t="s">
        <v>419</v>
      </c>
      <c r="AD228" s="314" t="s">
        <v>419</v>
      </c>
      <c r="AE228" s="425" t="s">
        <v>419</v>
      </c>
      <c r="AF228" s="421">
        <v>60</v>
      </c>
      <c r="AG228" s="421">
        <v>67.2</v>
      </c>
      <c r="AH228" s="421">
        <v>67.2</v>
      </c>
      <c r="AI228" s="421">
        <v>67.2</v>
      </c>
      <c r="AJ228" s="421">
        <v>72</v>
      </c>
      <c r="AK228" s="315" t="s">
        <v>419</v>
      </c>
      <c r="AL228" s="314" t="s">
        <v>419</v>
      </c>
      <c r="AM228" s="314" t="s">
        <v>419</v>
      </c>
      <c r="AN228" s="314" t="s">
        <v>419</v>
      </c>
      <c r="AO228" s="425" t="s">
        <v>419</v>
      </c>
      <c r="AP228" s="421">
        <v>1380</v>
      </c>
      <c r="AQ228" s="421">
        <v>1380</v>
      </c>
      <c r="AR228" s="421">
        <v>1380</v>
      </c>
      <c r="AS228" s="421">
        <v>1380</v>
      </c>
      <c r="AT228" s="421">
        <v>1380</v>
      </c>
      <c r="AU228" s="315" t="s">
        <v>419</v>
      </c>
      <c r="AV228" s="314" t="s">
        <v>419</v>
      </c>
      <c r="AW228" s="314" t="s">
        <v>419</v>
      </c>
      <c r="AX228" s="314" t="s">
        <v>419</v>
      </c>
      <c r="AY228" s="425" t="s">
        <v>419</v>
      </c>
      <c r="AZ228" s="424" t="s">
        <v>419</v>
      </c>
      <c r="BA228" s="424" t="s">
        <v>419</v>
      </c>
      <c r="BB228" s="424" t="s">
        <v>419</v>
      </c>
      <c r="BC228" s="314" t="s">
        <v>419</v>
      </c>
      <c r="BD228" s="314" t="s">
        <v>419</v>
      </c>
      <c r="BE228" s="422" t="s">
        <v>419</v>
      </c>
      <c r="BF228" s="421" t="s">
        <v>419</v>
      </c>
      <c r="BG228" s="421" t="s">
        <v>419</v>
      </c>
      <c r="BH228" s="421" t="s">
        <v>419</v>
      </c>
      <c r="BI228" s="423" t="s">
        <v>419</v>
      </c>
      <c r="BJ228" s="424"/>
      <c r="BK228" s="424"/>
      <c r="BL228" s="424"/>
      <c r="BM228" s="314"/>
      <c r="BN228" s="314"/>
      <c r="BO228" s="422">
        <v>665.6</v>
      </c>
      <c r="BP228" s="421">
        <v>665.6</v>
      </c>
      <c r="BQ228" s="421">
        <v>665.6</v>
      </c>
      <c r="BR228" s="421">
        <v>665.6</v>
      </c>
      <c r="BS228" s="423">
        <v>665.6</v>
      </c>
      <c r="BT228" s="424" t="s">
        <v>419</v>
      </c>
      <c r="BU228" s="424" t="s">
        <v>419</v>
      </c>
      <c r="BV228" s="424" t="s">
        <v>419</v>
      </c>
      <c r="BW228" s="424" t="s">
        <v>419</v>
      </c>
      <c r="BX228" s="427" t="s">
        <v>419</v>
      </c>
      <c r="BY228" s="353"/>
    </row>
    <row r="229" spans="1:77" x14ac:dyDescent="0.25">
      <c r="A229" s="272" t="s">
        <v>373</v>
      </c>
      <c r="B229" s="311">
        <v>33.6</v>
      </c>
      <c r="C229" s="312">
        <v>34.4</v>
      </c>
      <c r="D229" s="312">
        <v>34.4</v>
      </c>
      <c r="E229" s="312">
        <v>34.4</v>
      </c>
      <c r="F229" s="421">
        <v>34.4</v>
      </c>
      <c r="G229" s="422">
        <v>27.2</v>
      </c>
      <c r="H229" s="421">
        <v>27.2</v>
      </c>
      <c r="I229" s="421">
        <v>28</v>
      </c>
      <c r="J229" s="421">
        <v>28</v>
      </c>
      <c r="K229" s="423">
        <v>28</v>
      </c>
      <c r="L229" s="421">
        <v>77.599999999999994</v>
      </c>
      <c r="M229" s="421">
        <v>86.4</v>
      </c>
      <c r="N229" s="421">
        <v>86.4</v>
      </c>
      <c r="O229" s="421">
        <v>86.4</v>
      </c>
      <c r="P229" s="421">
        <v>91.2</v>
      </c>
      <c r="Q229" s="422">
        <v>37.6</v>
      </c>
      <c r="R229" s="421">
        <v>37.6</v>
      </c>
      <c r="S229" s="421">
        <v>37.6</v>
      </c>
      <c r="T229" s="421">
        <v>37.6</v>
      </c>
      <c r="U229" s="423">
        <v>30.4</v>
      </c>
      <c r="V229" s="421">
        <v>49.6</v>
      </c>
      <c r="W229" s="421">
        <v>49.6</v>
      </c>
      <c r="X229" s="421">
        <v>59.2</v>
      </c>
      <c r="Y229" s="421">
        <v>59.2</v>
      </c>
      <c r="Z229" s="421">
        <v>59.2</v>
      </c>
      <c r="AA229" s="315" t="s">
        <v>419</v>
      </c>
      <c r="AB229" s="314" t="s">
        <v>419</v>
      </c>
      <c r="AC229" s="314" t="s">
        <v>419</v>
      </c>
      <c r="AD229" s="314" t="s">
        <v>419</v>
      </c>
      <c r="AE229" s="425" t="s">
        <v>419</v>
      </c>
      <c r="AF229" s="421">
        <v>45.6</v>
      </c>
      <c r="AG229" s="421">
        <v>45.6</v>
      </c>
      <c r="AH229" s="421">
        <v>45.6</v>
      </c>
      <c r="AI229" s="421">
        <v>45.6</v>
      </c>
      <c r="AJ229" s="421">
        <v>49.6</v>
      </c>
      <c r="AK229" s="422">
        <v>916</v>
      </c>
      <c r="AL229" s="421">
        <v>916</v>
      </c>
      <c r="AM229" s="421">
        <v>916</v>
      </c>
      <c r="AN229" s="421">
        <v>916</v>
      </c>
      <c r="AO229" s="423">
        <v>916</v>
      </c>
      <c r="AP229" s="421">
        <v>1518.4</v>
      </c>
      <c r="AQ229" s="421">
        <v>1516</v>
      </c>
      <c r="AR229" s="421">
        <v>1513.6</v>
      </c>
      <c r="AS229" s="421">
        <v>1560.8</v>
      </c>
      <c r="AT229" s="421">
        <v>1558.4</v>
      </c>
      <c r="AU229" s="315" t="s">
        <v>419</v>
      </c>
      <c r="AV229" s="314" t="s">
        <v>419</v>
      </c>
      <c r="AW229" s="314" t="s">
        <v>419</v>
      </c>
      <c r="AX229" s="314" t="s">
        <v>419</v>
      </c>
      <c r="AY229" s="425" t="s">
        <v>419</v>
      </c>
      <c r="AZ229" s="424" t="s">
        <v>419</v>
      </c>
      <c r="BA229" s="424" t="s">
        <v>419</v>
      </c>
      <c r="BB229" s="424" t="s">
        <v>419</v>
      </c>
      <c r="BC229" s="380" t="s">
        <v>419</v>
      </c>
      <c r="BD229" s="314" t="s">
        <v>419</v>
      </c>
      <c r="BE229" s="315" t="s">
        <v>419</v>
      </c>
      <c r="BF229" s="314" t="s">
        <v>419</v>
      </c>
      <c r="BG229" s="314" t="s">
        <v>419</v>
      </c>
      <c r="BH229" s="314" t="s">
        <v>419</v>
      </c>
      <c r="BI229" s="425" t="s">
        <v>419</v>
      </c>
      <c r="BJ229" s="424"/>
      <c r="BK229" s="424"/>
      <c r="BL229" s="424"/>
      <c r="BM229" s="424"/>
      <c r="BN229" s="424"/>
      <c r="BO229" s="426" t="s">
        <v>419</v>
      </c>
      <c r="BP229" s="424" t="s">
        <v>419</v>
      </c>
      <c r="BQ229" s="424" t="s">
        <v>419</v>
      </c>
      <c r="BR229" s="424" t="s">
        <v>419</v>
      </c>
      <c r="BS229" s="427" t="s">
        <v>419</v>
      </c>
      <c r="BT229" s="424" t="s">
        <v>419</v>
      </c>
      <c r="BU229" s="424" t="s">
        <v>419</v>
      </c>
      <c r="BV229" s="424" t="s">
        <v>419</v>
      </c>
      <c r="BW229" s="424" t="s">
        <v>419</v>
      </c>
      <c r="BX229" s="427" t="s">
        <v>419</v>
      </c>
      <c r="BY229" s="353"/>
    </row>
    <row r="230" spans="1:77" x14ac:dyDescent="0.25">
      <c r="A230" s="272" t="s">
        <v>374</v>
      </c>
      <c r="B230" s="311">
        <v>23.2</v>
      </c>
      <c r="C230" s="312">
        <v>23.2</v>
      </c>
      <c r="D230" s="312">
        <v>24.8</v>
      </c>
      <c r="E230" s="312">
        <v>24</v>
      </c>
      <c r="F230" s="421">
        <v>24</v>
      </c>
      <c r="G230" s="422">
        <v>17.600000000000001</v>
      </c>
      <c r="H230" s="421">
        <v>17.600000000000001</v>
      </c>
      <c r="I230" s="421">
        <v>17.600000000000001</v>
      </c>
      <c r="J230" s="421">
        <v>17.600000000000001</v>
      </c>
      <c r="K230" s="423">
        <v>17.600000000000001</v>
      </c>
      <c r="L230" s="421">
        <v>41.6</v>
      </c>
      <c r="M230" s="421">
        <v>52.8</v>
      </c>
      <c r="N230" s="421">
        <v>52.8</v>
      </c>
      <c r="O230" s="421">
        <v>52.8</v>
      </c>
      <c r="P230" s="421">
        <v>53.6</v>
      </c>
      <c r="Q230" s="422">
        <v>21.6</v>
      </c>
      <c r="R230" s="421">
        <v>21.6</v>
      </c>
      <c r="S230" s="421">
        <v>21.6</v>
      </c>
      <c r="T230" s="421">
        <v>21.6</v>
      </c>
      <c r="U230" s="423">
        <v>21.6</v>
      </c>
      <c r="V230" s="421">
        <v>22.4</v>
      </c>
      <c r="W230" s="421">
        <v>22.4</v>
      </c>
      <c r="X230" s="421">
        <v>27.2</v>
      </c>
      <c r="Y230" s="421">
        <v>27.2</v>
      </c>
      <c r="Z230" s="421">
        <v>27.2</v>
      </c>
      <c r="AA230" s="315">
        <v>10.4</v>
      </c>
      <c r="AB230" s="314">
        <v>10.4</v>
      </c>
      <c r="AC230" s="314">
        <v>10.4</v>
      </c>
      <c r="AD230" s="314">
        <v>10.4</v>
      </c>
      <c r="AE230" s="425">
        <v>10.4</v>
      </c>
      <c r="AF230" s="421">
        <v>18.399999999999999</v>
      </c>
      <c r="AG230" s="421">
        <v>25.6</v>
      </c>
      <c r="AH230" s="421">
        <v>25.6</v>
      </c>
      <c r="AI230" s="421">
        <v>25.6</v>
      </c>
      <c r="AJ230" s="421">
        <v>30.4</v>
      </c>
      <c r="AK230" s="422">
        <v>916</v>
      </c>
      <c r="AL230" s="421">
        <v>916</v>
      </c>
      <c r="AM230" s="421">
        <v>916</v>
      </c>
      <c r="AN230" s="421">
        <v>916</v>
      </c>
      <c r="AO230" s="423">
        <v>916</v>
      </c>
      <c r="AP230" s="421">
        <v>1080.8</v>
      </c>
      <c r="AQ230" s="421">
        <v>1080.8</v>
      </c>
      <c r="AR230" s="421">
        <v>1080.8</v>
      </c>
      <c r="AS230" s="421">
        <v>1268</v>
      </c>
      <c r="AT230" s="421">
        <v>1268</v>
      </c>
      <c r="AU230" s="315">
        <v>560</v>
      </c>
      <c r="AV230" s="314">
        <v>560</v>
      </c>
      <c r="AW230" s="314">
        <v>560</v>
      </c>
      <c r="AX230" s="314">
        <v>560</v>
      </c>
      <c r="AY230" s="425">
        <v>560</v>
      </c>
      <c r="AZ230" s="424" t="s">
        <v>419</v>
      </c>
      <c r="BA230" s="424" t="s">
        <v>419</v>
      </c>
      <c r="BB230" s="424" t="s">
        <v>419</v>
      </c>
      <c r="BC230" s="314" t="s">
        <v>419</v>
      </c>
      <c r="BD230" s="314" t="s">
        <v>419</v>
      </c>
      <c r="BE230" s="422">
        <v>545.6</v>
      </c>
      <c r="BF230" s="421">
        <v>654.4</v>
      </c>
      <c r="BG230" s="421">
        <v>654.4</v>
      </c>
      <c r="BH230" s="421">
        <v>654.4</v>
      </c>
      <c r="BI230" s="423">
        <v>738.4</v>
      </c>
      <c r="BJ230" s="424"/>
      <c r="BK230" s="424"/>
      <c r="BL230" s="424"/>
      <c r="BM230" s="424"/>
      <c r="BN230" s="424"/>
      <c r="BO230" s="426" t="s">
        <v>419</v>
      </c>
      <c r="BP230" s="424" t="s">
        <v>419</v>
      </c>
      <c r="BQ230" s="424" t="s">
        <v>419</v>
      </c>
      <c r="BR230" s="424" t="s">
        <v>419</v>
      </c>
      <c r="BS230" s="427" t="s">
        <v>419</v>
      </c>
      <c r="BT230" s="424" t="s">
        <v>419</v>
      </c>
      <c r="BU230" s="424" t="s">
        <v>419</v>
      </c>
      <c r="BV230" s="424" t="s">
        <v>419</v>
      </c>
      <c r="BW230" s="424" t="s">
        <v>419</v>
      </c>
      <c r="BX230" s="427" t="s">
        <v>419</v>
      </c>
      <c r="BY230" s="353"/>
    </row>
    <row r="231" spans="1:77" x14ac:dyDescent="0.25">
      <c r="A231" s="272" t="s">
        <v>375</v>
      </c>
      <c r="B231" s="311">
        <v>36.799999999999997</v>
      </c>
      <c r="C231" s="312">
        <v>36.799999999999997</v>
      </c>
      <c r="D231" s="312">
        <v>36.799999999999997</v>
      </c>
      <c r="E231" s="312">
        <v>36</v>
      </c>
      <c r="F231" s="421">
        <v>36.799999999999997</v>
      </c>
      <c r="G231" s="422">
        <v>33.6</v>
      </c>
      <c r="H231" s="421">
        <v>33.6</v>
      </c>
      <c r="I231" s="421">
        <v>34.4</v>
      </c>
      <c r="J231" s="421">
        <v>34.4</v>
      </c>
      <c r="K231" s="423">
        <v>34.4</v>
      </c>
      <c r="L231" s="421">
        <v>87.2</v>
      </c>
      <c r="M231" s="421">
        <v>101.6</v>
      </c>
      <c r="N231" s="421">
        <v>101.6</v>
      </c>
      <c r="O231" s="421">
        <v>101.6</v>
      </c>
      <c r="P231" s="421">
        <v>105.6</v>
      </c>
      <c r="Q231" s="422">
        <v>38.4</v>
      </c>
      <c r="R231" s="421">
        <v>38.4</v>
      </c>
      <c r="S231" s="421">
        <v>38.4</v>
      </c>
      <c r="T231" s="421">
        <v>38.4</v>
      </c>
      <c r="U231" s="423">
        <v>44</v>
      </c>
      <c r="V231" s="421">
        <v>61.6</v>
      </c>
      <c r="W231" s="421">
        <v>61.6</v>
      </c>
      <c r="X231" s="421">
        <v>68</v>
      </c>
      <c r="Y231" s="421">
        <v>68</v>
      </c>
      <c r="Z231" s="421">
        <v>68</v>
      </c>
      <c r="AA231" s="315" t="s">
        <v>419</v>
      </c>
      <c r="AB231" s="314" t="s">
        <v>419</v>
      </c>
      <c r="AC231" s="314" t="s">
        <v>419</v>
      </c>
      <c r="AD231" s="314" t="s">
        <v>419</v>
      </c>
      <c r="AE231" s="425" t="s">
        <v>419</v>
      </c>
      <c r="AF231" s="421">
        <v>58.4</v>
      </c>
      <c r="AG231" s="421">
        <v>58.4</v>
      </c>
      <c r="AH231" s="421">
        <v>58.4</v>
      </c>
      <c r="AI231" s="421">
        <v>58.4</v>
      </c>
      <c r="AJ231" s="421">
        <v>54.4</v>
      </c>
      <c r="AK231" s="315" t="s">
        <v>419</v>
      </c>
      <c r="AL231" s="314" t="s">
        <v>419</v>
      </c>
      <c r="AM231" s="314" t="s">
        <v>419</v>
      </c>
      <c r="AN231" s="314" t="s">
        <v>419</v>
      </c>
      <c r="AO231" s="425" t="s">
        <v>419</v>
      </c>
      <c r="AP231" s="421">
        <v>1364</v>
      </c>
      <c r="AQ231" s="421">
        <v>1364</v>
      </c>
      <c r="AR231" s="421">
        <v>1364</v>
      </c>
      <c r="AS231" s="421">
        <v>1525.6</v>
      </c>
      <c r="AT231" s="421">
        <v>1495.2</v>
      </c>
      <c r="AU231" s="315">
        <v>1168</v>
      </c>
      <c r="AV231" s="314">
        <v>1284</v>
      </c>
      <c r="AW231" s="314">
        <v>1181.5999999999999</v>
      </c>
      <c r="AX231" s="314">
        <v>1181.5999999999999</v>
      </c>
      <c r="AY231" s="425">
        <v>1181.5999999999999</v>
      </c>
      <c r="AZ231" s="424" t="s">
        <v>419</v>
      </c>
      <c r="BA231" s="424" t="s">
        <v>419</v>
      </c>
      <c r="BB231" s="424" t="s">
        <v>419</v>
      </c>
      <c r="BC231" s="314" t="s">
        <v>419</v>
      </c>
      <c r="BD231" s="314" t="s">
        <v>419</v>
      </c>
      <c r="BE231" s="422" t="s">
        <v>419</v>
      </c>
      <c r="BF231" s="421" t="s">
        <v>419</v>
      </c>
      <c r="BG231" s="421" t="s">
        <v>419</v>
      </c>
      <c r="BH231" s="421" t="s">
        <v>419</v>
      </c>
      <c r="BI231" s="423" t="s">
        <v>419</v>
      </c>
      <c r="BJ231" s="424"/>
      <c r="BK231" s="424"/>
      <c r="BL231" s="424"/>
      <c r="BM231" s="424"/>
      <c r="BN231" s="424"/>
      <c r="BO231" s="426" t="s">
        <v>419</v>
      </c>
      <c r="BP231" s="424" t="s">
        <v>419</v>
      </c>
      <c r="BQ231" s="424" t="s">
        <v>419</v>
      </c>
      <c r="BR231" s="424" t="s">
        <v>419</v>
      </c>
      <c r="BS231" s="427" t="s">
        <v>419</v>
      </c>
      <c r="BT231" s="424" t="s">
        <v>419</v>
      </c>
      <c r="BU231" s="424" t="s">
        <v>419</v>
      </c>
      <c r="BV231" s="424" t="s">
        <v>419</v>
      </c>
      <c r="BW231" s="424" t="s">
        <v>419</v>
      </c>
      <c r="BX231" s="427" t="s">
        <v>419</v>
      </c>
      <c r="BY231" s="353"/>
    </row>
    <row r="232" spans="1:77" x14ac:dyDescent="0.25">
      <c r="A232" s="272" t="s">
        <v>376</v>
      </c>
      <c r="B232" s="311">
        <v>27.2</v>
      </c>
      <c r="C232" s="312">
        <v>27.2</v>
      </c>
      <c r="D232" s="312">
        <v>28</v>
      </c>
      <c r="E232" s="312">
        <v>28</v>
      </c>
      <c r="F232" s="421">
        <v>28</v>
      </c>
      <c r="G232" s="422">
        <v>16</v>
      </c>
      <c r="H232" s="421">
        <v>16</v>
      </c>
      <c r="I232" s="421">
        <v>16</v>
      </c>
      <c r="J232" s="421">
        <v>16</v>
      </c>
      <c r="K232" s="423">
        <v>18.399999999999999</v>
      </c>
      <c r="L232" s="421">
        <v>45.6</v>
      </c>
      <c r="M232" s="421">
        <v>58.4</v>
      </c>
      <c r="N232" s="421">
        <v>58.4</v>
      </c>
      <c r="O232" s="421">
        <v>58.4</v>
      </c>
      <c r="P232" s="421">
        <v>61.6</v>
      </c>
      <c r="Q232" s="422">
        <v>24</v>
      </c>
      <c r="R232" s="421">
        <v>24</v>
      </c>
      <c r="S232" s="421">
        <v>24</v>
      </c>
      <c r="T232" s="421">
        <v>24</v>
      </c>
      <c r="U232" s="423">
        <v>26.4</v>
      </c>
      <c r="V232" s="421">
        <v>34.4</v>
      </c>
      <c r="W232" s="421">
        <v>34.4</v>
      </c>
      <c r="X232" s="421">
        <v>41.6</v>
      </c>
      <c r="Y232" s="421">
        <v>41.6</v>
      </c>
      <c r="Z232" s="421">
        <v>41.6</v>
      </c>
      <c r="AA232" s="422">
        <v>10.4</v>
      </c>
      <c r="AB232" s="421">
        <v>10.4</v>
      </c>
      <c r="AC232" s="421">
        <v>10.4</v>
      </c>
      <c r="AD232" s="421">
        <v>10.4</v>
      </c>
      <c r="AE232" s="423">
        <v>10.4</v>
      </c>
      <c r="AF232" s="421">
        <v>39.200000000000003</v>
      </c>
      <c r="AG232" s="421">
        <v>46.4</v>
      </c>
      <c r="AH232" s="421">
        <v>46.4</v>
      </c>
      <c r="AI232" s="421">
        <v>46.4</v>
      </c>
      <c r="AJ232" s="421">
        <v>48.8</v>
      </c>
      <c r="AK232" s="315" t="s">
        <v>419</v>
      </c>
      <c r="AL232" s="314" t="s">
        <v>419</v>
      </c>
      <c r="AM232" s="314" t="s">
        <v>419</v>
      </c>
      <c r="AN232" s="314" t="s">
        <v>419</v>
      </c>
      <c r="AO232" s="425" t="s">
        <v>419</v>
      </c>
      <c r="AP232" s="421">
        <v>941.6</v>
      </c>
      <c r="AQ232" s="421">
        <v>941.6</v>
      </c>
      <c r="AR232" s="421">
        <v>941.6</v>
      </c>
      <c r="AS232" s="421">
        <v>1026.4000000000001</v>
      </c>
      <c r="AT232" s="421">
        <v>1026.4000000000001</v>
      </c>
      <c r="AU232" s="422">
        <v>1064</v>
      </c>
      <c r="AV232" s="421">
        <v>1064</v>
      </c>
      <c r="AW232" s="421">
        <v>1064</v>
      </c>
      <c r="AX232" s="421">
        <v>1064</v>
      </c>
      <c r="AY232" s="423">
        <v>1064</v>
      </c>
      <c r="AZ232" s="424" t="s">
        <v>419</v>
      </c>
      <c r="BA232" s="424" t="s">
        <v>419</v>
      </c>
      <c r="BB232" s="424" t="s">
        <v>419</v>
      </c>
      <c r="BC232" s="314" t="s">
        <v>419</v>
      </c>
      <c r="BD232" s="314" t="s">
        <v>419</v>
      </c>
      <c r="BE232" s="422">
        <v>653.6</v>
      </c>
      <c r="BF232" s="421">
        <v>653.6</v>
      </c>
      <c r="BG232" s="421">
        <v>653.6</v>
      </c>
      <c r="BH232" s="421">
        <v>653.6</v>
      </c>
      <c r="BI232" s="423">
        <v>653.6</v>
      </c>
      <c r="BJ232" s="424"/>
      <c r="BK232" s="424"/>
      <c r="BL232" s="424"/>
      <c r="BM232" s="424"/>
      <c r="BN232" s="424"/>
      <c r="BO232" s="426" t="s">
        <v>419</v>
      </c>
      <c r="BP232" s="424" t="s">
        <v>419</v>
      </c>
      <c r="BQ232" s="424" t="s">
        <v>419</v>
      </c>
      <c r="BR232" s="424" t="s">
        <v>419</v>
      </c>
      <c r="BS232" s="427" t="s">
        <v>419</v>
      </c>
      <c r="BT232" s="424" t="s">
        <v>419</v>
      </c>
      <c r="BU232" s="424" t="s">
        <v>419</v>
      </c>
      <c r="BV232" s="424" t="s">
        <v>419</v>
      </c>
      <c r="BW232" s="424" t="s">
        <v>419</v>
      </c>
      <c r="BX232" s="427" t="s">
        <v>419</v>
      </c>
      <c r="BY232" s="353"/>
    </row>
    <row r="233" spans="1:77" x14ac:dyDescent="0.25">
      <c r="A233" s="272" t="s">
        <v>377</v>
      </c>
      <c r="B233" s="311">
        <v>40.799999999999997</v>
      </c>
      <c r="C233" s="312">
        <v>42.4</v>
      </c>
      <c r="D233" s="312">
        <v>42.4</v>
      </c>
      <c r="E233" s="312">
        <v>42.4</v>
      </c>
      <c r="F233" s="421">
        <v>43.2</v>
      </c>
      <c r="G233" s="422">
        <v>34.4</v>
      </c>
      <c r="H233" s="421">
        <v>34.4</v>
      </c>
      <c r="I233" s="421">
        <v>35.200000000000003</v>
      </c>
      <c r="J233" s="421">
        <v>35.200000000000003</v>
      </c>
      <c r="K233" s="423">
        <v>35.200000000000003</v>
      </c>
      <c r="L233" s="421">
        <v>115.2</v>
      </c>
      <c r="M233" s="421">
        <v>130.4</v>
      </c>
      <c r="N233" s="421">
        <v>130.4</v>
      </c>
      <c r="O233" s="421">
        <v>130.4</v>
      </c>
      <c r="P233" s="421">
        <v>130.4</v>
      </c>
      <c r="Q233" s="422">
        <v>38.4</v>
      </c>
      <c r="R233" s="421">
        <v>38.4</v>
      </c>
      <c r="S233" s="421">
        <v>38.4</v>
      </c>
      <c r="T233" s="421">
        <v>38.4</v>
      </c>
      <c r="U233" s="423">
        <v>38.4</v>
      </c>
      <c r="V233" s="421">
        <v>77.599999999999994</v>
      </c>
      <c r="W233" s="421">
        <v>74.400000000000006</v>
      </c>
      <c r="X233" s="421">
        <v>79.2</v>
      </c>
      <c r="Y233" s="421">
        <v>79.2</v>
      </c>
      <c r="Z233" s="421">
        <v>79.2</v>
      </c>
      <c r="AA233" s="315">
        <v>12</v>
      </c>
      <c r="AB233" s="314">
        <v>12</v>
      </c>
      <c r="AC233" s="314">
        <v>12</v>
      </c>
      <c r="AD233" s="314">
        <v>12</v>
      </c>
      <c r="AE233" s="425">
        <v>12</v>
      </c>
      <c r="AF233" s="421">
        <v>36.799999999999997</v>
      </c>
      <c r="AG233" s="421">
        <v>44</v>
      </c>
      <c r="AH233" s="421">
        <v>44</v>
      </c>
      <c r="AI233" s="421">
        <v>44</v>
      </c>
      <c r="AJ233" s="421">
        <v>44</v>
      </c>
      <c r="AK233" s="315" t="s">
        <v>419</v>
      </c>
      <c r="AL233" s="314" t="s">
        <v>419</v>
      </c>
      <c r="AM233" s="314" t="s">
        <v>419</v>
      </c>
      <c r="AN233" s="314" t="s">
        <v>419</v>
      </c>
      <c r="AO233" s="425" t="s">
        <v>419</v>
      </c>
      <c r="AP233" s="421">
        <v>1198.4000000000001</v>
      </c>
      <c r="AQ233" s="421">
        <v>1451.2</v>
      </c>
      <c r="AR233" s="421">
        <v>1451.2</v>
      </c>
      <c r="AS233" s="421">
        <v>1451.2</v>
      </c>
      <c r="AT233" s="421">
        <v>1451.2</v>
      </c>
      <c r="AU233" s="315" t="s">
        <v>419</v>
      </c>
      <c r="AV233" s="314" t="s">
        <v>419</v>
      </c>
      <c r="AW233" s="314" t="s">
        <v>419</v>
      </c>
      <c r="AX233" s="314" t="s">
        <v>419</v>
      </c>
      <c r="AY233" s="425" t="s">
        <v>419</v>
      </c>
      <c r="AZ233" s="424" t="s">
        <v>419</v>
      </c>
      <c r="BA233" s="424" t="s">
        <v>419</v>
      </c>
      <c r="BB233" s="424" t="s">
        <v>419</v>
      </c>
      <c r="BC233" s="314" t="s">
        <v>419</v>
      </c>
      <c r="BD233" s="314" t="s">
        <v>419</v>
      </c>
      <c r="BE233" s="315" t="s">
        <v>419</v>
      </c>
      <c r="BF233" s="314" t="s">
        <v>419</v>
      </c>
      <c r="BG233" s="314" t="s">
        <v>419</v>
      </c>
      <c r="BH233" s="314" t="s">
        <v>419</v>
      </c>
      <c r="BI233" s="425" t="s">
        <v>419</v>
      </c>
      <c r="BJ233" s="424"/>
      <c r="BK233" s="424"/>
      <c r="BL233" s="424"/>
      <c r="BM233" s="424"/>
      <c r="BN233" s="424"/>
      <c r="BO233" s="426" t="s">
        <v>419</v>
      </c>
      <c r="BP233" s="424" t="s">
        <v>419</v>
      </c>
      <c r="BQ233" s="424" t="s">
        <v>419</v>
      </c>
      <c r="BR233" s="424" t="s">
        <v>419</v>
      </c>
      <c r="BS233" s="427" t="s">
        <v>419</v>
      </c>
      <c r="BT233" s="424" t="s">
        <v>419</v>
      </c>
      <c r="BU233" s="424" t="s">
        <v>419</v>
      </c>
      <c r="BV233" s="424" t="s">
        <v>419</v>
      </c>
      <c r="BW233" s="424" t="s">
        <v>419</v>
      </c>
      <c r="BX233" s="427" t="s">
        <v>419</v>
      </c>
      <c r="BY233" s="353"/>
    </row>
    <row r="234" spans="1:77" x14ac:dyDescent="0.25">
      <c r="A234" s="272" t="s">
        <v>378</v>
      </c>
      <c r="B234" s="311">
        <v>42.4</v>
      </c>
      <c r="C234" s="312">
        <v>42.4</v>
      </c>
      <c r="D234" s="312">
        <v>42.4</v>
      </c>
      <c r="E234" s="312">
        <v>42.4</v>
      </c>
      <c r="F234" s="421">
        <v>42.4</v>
      </c>
      <c r="G234" s="422">
        <v>37.6</v>
      </c>
      <c r="H234" s="421">
        <v>37.6</v>
      </c>
      <c r="I234" s="421">
        <v>39.200000000000003</v>
      </c>
      <c r="J234" s="421">
        <v>39.200000000000003</v>
      </c>
      <c r="K234" s="423">
        <v>39.200000000000003</v>
      </c>
      <c r="L234" s="421">
        <v>127.2</v>
      </c>
      <c r="M234" s="421">
        <v>140</v>
      </c>
      <c r="N234" s="421">
        <v>140</v>
      </c>
      <c r="O234" s="421">
        <v>140</v>
      </c>
      <c r="P234" s="421">
        <v>138.4</v>
      </c>
      <c r="Q234" s="422">
        <v>38.4</v>
      </c>
      <c r="R234" s="421">
        <v>38.4</v>
      </c>
      <c r="S234" s="421">
        <v>38.4</v>
      </c>
      <c r="T234" s="421">
        <v>38.4</v>
      </c>
      <c r="U234" s="423">
        <v>44</v>
      </c>
      <c r="V234" s="421">
        <v>70.400000000000006</v>
      </c>
      <c r="W234" s="421">
        <v>66.400000000000006</v>
      </c>
      <c r="X234" s="421">
        <v>73.599999999999994</v>
      </c>
      <c r="Y234" s="421">
        <v>77.599999999999994</v>
      </c>
      <c r="Z234" s="421">
        <v>74.400000000000006</v>
      </c>
      <c r="AA234" s="422">
        <v>11.2</v>
      </c>
      <c r="AB234" s="421">
        <v>11.2</v>
      </c>
      <c r="AC234" s="421">
        <v>11.2</v>
      </c>
      <c r="AD234" s="421">
        <v>11.2</v>
      </c>
      <c r="AE234" s="423">
        <v>11.2</v>
      </c>
      <c r="AF234" s="421">
        <v>44</v>
      </c>
      <c r="AG234" s="421">
        <v>44</v>
      </c>
      <c r="AH234" s="421">
        <v>44</v>
      </c>
      <c r="AI234" s="421">
        <v>48.8</v>
      </c>
      <c r="AJ234" s="421">
        <v>48.8</v>
      </c>
      <c r="AK234" s="315" t="s">
        <v>419</v>
      </c>
      <c r="AL234" s="314" t="s">
        <v>419</v>
      </c>
      <c r="AM234" s="314" t="s">
        <v>419</v>
      </c>
      <c r="AN234" s="314" t="s">
        <v>419</v>
      </c>
      <c r="AO234" s="425" t="s">
        <v>419</v>
      </c>
      <c r="AP234" s="421">
        <v>1518.4</v>
      </c>
      <c r="AQ234" s="421">
        <v>1518.4</v>
      </c>
      <c r="AR234" s="421">
        <v>1518.4</v>
      </c>
      <c r="AS234" s="421">
        <v>1518.4</v>
      </c>
      <c r="AT234" s="421">
        <v>1518.4</v>
      </c>
      <c r="AU234" s="315" t="s">
        <v>419</v>
      </c>
      <c r="AV234" s="314" t="s">
        <v>419</v>
      </c>
      <c r="AW234" s="314" t="s">
        <v>419</v>
      </c>
      <c r="AX234" s="314" t="s">
        <v>419</v>
      </c>
      <c r="AY234" s="425" t="s">
        <v>419</v>
      </c>
      <c r="AZ234" s="424" t="s">
        <v>419</v>
      </c>
      <c r="BA234" s="424" t="s">
        <v>419</v>
      </c>
      <c r="BB234" s="424" t="s">
        <v>419</v>
      </c>
      <c r="BC234" s="380" t="s">
        <v>419</v>
      </c>
      <c r="BD234" s="314" t="s">
        <v>419</v>
      </c>
      <c r="BE234" s="315" t="s">
        <v>419</v>
      </c>
      <c r="BF234" s="314" t="s">
        <v>419</v>
      </c>
      <c r="BG234" s="314" t="s">
        <v>419</v>
      </c>
      <c r="BH234" s="314" t="s">
        <v>419</v>
      </c>
      <c r="BI234" s="425" t="s">
        <v>419</v>
      </c>
      <c r="BJ234" s="424"/>
      <c r="BK234" s="424"/>
      <c r="BL234" s="424"/>
      <c r="BM234" s="424"/>
      <c r="BN234" s="424"/>
      <c r="BO234" s="426" t="s">
        <v>419</v>
      </c>
      <c r="BP234" s="424" t="s">
        <v>419</v>
      </c>
      <c r="BQ234" s="424" t="s">
        <v>419</v>
      </c>
      <c r="BR234" s="424" t="s">
        <v>419</v>
      </c>
      <c r="BS234" s="427" t="s">
        <v>419</v>
      </c>
      <c r="BT234" s="424" t="s">
        <v>419</v>
      </c>
      <c r="BU234" s="424" t="s">
        <v>419</v>
      </c>
      <c r="BV234" s="424" t="s">
        <v>419</v>
      </c>
      <c r="BW234" s="424" t="s">
        <v>419</v>
      </c>
      <c r="BX234" s="427" t="s">
        <v>419</v>
      </c>
      <c r="BY234" s="353"/>
    </row>
    <row r="235" spans="1:77" x14ac:dyDescent="0.25">
      <c r="A235" s="272" t="s">
        <v>379</v>
      </c>
      <c r="B235" s="311">
        <v>21.6</v>
      </c>
      <c r="C235" s="312">
        <v>17.600000000000001</v>
      </c>
      <c r="D235" s="312">
        <v>25.6</v>
      </c>
      <c r="E235" s="312">
        <v>25.6</v>
      </c>
      <c r="F235" s="421">
        <v>26.4</v>
      </c>
      <c r="G235" s="422">
        <v>17.600000000000001</v>
      </c>
      <c r="H235" s="421">
        <v>17.600000000000001</v>
      </c>
      <c r="I235" s="421">
        <v>17.600000000000001</v>
      </c>
      <c r="J235" s="421">
        <v>17.600000000000001</v>
      </c>
      <c r="K235" s="423">
        <v>17.600000000000001</v>
      </c>
      <c r="L235" s="421">
        <v>92</v>
      </c>
      <c r="M235" s="421">
        <v>92</v>
      </c>
      <c r="N235" s="421">
        <v>92</v>
      </c>
      <c r="O235" s="421">
        <v>92</v>
      </c>
      <c r="P235" s="421">
        <v>92</v>
      </c>
      <c r="Q235" s="422">
        <v>27.2</v>
      </c>
      <c r="R235" s="421">
        <v>27.2</v>
      </c>
      <c r="S235" s="421">
        <v>27.2</v>
      </c>
      <c r="T235" s="421">
        <v>27.2</v>
      </c>
      <c r="U235" s="423">
        <v>27.2</v>
      </c>
      <c r="V235" s="421">
        <v>32</v>
      </c>
      <c r="W235" s="421">
        <v>32</v>
      </c>
      <c r="X235" s="421">
        <v>32</v>
      </c>
      <c r="Y235" s="421">
        <v>32</v>
      </c>
      <c r="Z235" s="421">
        <v>32</v>
      </c>
      <c r="AA235" s="315" t="s">
        <v>419</v>
      </c>
      <c r="AB235" s="314" t="s">
        <v>419</v>
      </c>
      <c r="AC235" s="314" t="s">
        <v>419</v>
      </c>
      <c r="AD235" s="314" t="s">
        <v>419</v>
      </c>
      <c r="AE235" s="425" t="s">
        <v>419</v>
      </c>
      <c r="AF235" s="421">
        <v>14.4</v>
      </c>
      <c r="AG235" s="421">
        <v>14.4</v>
      </c>
      <c r="AH235" s="421">
        <v>14.4</v>
      </c>
      <c r="AI235" s="421">
        <v>14.4</v>
      </c>
      <c r="AJ235" s="421">
        <v>14.4</v>
      </c>
      <c r="AK235" s="315" t="s">
        <v>419</v>
      </c>
      <c r="AL235" s="314" t="s">
        <v>419</v>
      </c>
      <c r="AM235" s="314" t="s">
        <v>419</v>
      </c>
      <c r="AN235" s="314" t="s">
        <v>419</v>
      </c>
      <c r="AO235" s="425" t="s">
        <v>419</v>
      </c>
      <c r="AP235" s="421">
        <v>824.8</v>
      </c>
      <c r="AQ235" s="421">
        <v>824.8</v>
      </c>
      <c r="AR235" s="421">
        <v>824.8</v>
      </c>
      <c r="AS235" s="421">
        <v>824.8</v>
      </c>
      <c r="AT235" s="421">
        <v>824.8</v>
      </c>
      <c r="AU235" s="422">
        <v>835.2</v>
      </c>
      <c r="AV235" s="421">
        <v>835.2</v>
      </c>
      <c r="AW235" s="421">
        <v>835.2</v>
      </c>
      <c r="AX235" s="421">
        <v>835.2</v>
      </c>
      <c r="AY235" s="423">
        <v>835.2</v>
      </c>
      <c r="AZ235" s="424" t="s">
        <v>419</v>
      </c>
      <c r="BA235" s="424" t="s">
        <v>419</v>
      </c>
      <c r="BB235" s="424" t="s">
        <v>419</v>
      </c>
      <c r="BC235" s="314" t="s">
        <v>419</v>
      </c>
      <c r="BD235" s="314" t="s">
        <v>419</v>
      </c>
      <c r="BE235" s="315" t="s">
        <v>419</v>
      </c>
      <c r="BF235" s="314" t="s">
        <v>419</v>
      </c>
      <c r="BG235" s="314" t="s">
        <v>419</v>
      </c>
      <c r="BH235" s="314" t="s">
        <v>419</v>
      </c>
      <c r="BI235" s="425" t="s">
        <v>419</v>
      </c>
      <c r="BJ235" s="424"/>
      <c r="BK235" s="424"/>
      <c r="BL235" s="424"/>
      <c r="BM235" s="424"/>
      <c r="BN235" s="424"/>
      <c r="BO235" s="426" t="s">
        <v>419</v>
      </c>
      <c r="BP235" s="424" t="s">
        <v>419</v>
      </c>
      <c r="BQ235" s="424" t="s">
        <v>419</v>
      </c>
      <c r="BR235" s="424" t="s">
        <v>419</v>
      </c>
      <c r="BS235" s="427" t="s">
        <v>419</v>
      </c>
      <c r="BT235" s="424" t="s">
        <v>419</v>
      </c>
      <c r="BU235" s="424" t="s">
        <v>419</v>
      </c>
      <c r="BV235" s="424" t="s">
        <v>419</v>
      </c>
      <c r="BW235" s="424" t="s">
        <v>419</v>
      </c>
      <c r="BX235" s="427" t="s">
        <v>419</v>
      </c>
      <c r="BY235" s="353"/>
    </row>
    <row r="236" spans="1:77" x14ac:dyDescent="0.25">
      <c r="A236" s="272" t="s">
        <v>380</v>
      </c>
      <c r="B236" s="311">
        <v>43.2</v>
      </c>
      <c r="C236" s="312">
        <v>43.2</v>
      </c>
      <c r="D236" s="312">
        <v>44</v>
      </c>
      <c r="E236" s="312">
        <v>44</v>
      </c>
      <c r="F236" s="421">
        <v>44</v>
      </c>
      <c r="G236" s="422">
        <v>36</v>
      </c>
      <c r="H236" s="421">
        <v>36</v>
      </c>
      <c r="I236" s="421">
        <v>37.6</v>
      </c>
      <c r="J236" s="421">
        <v>37.6</v>
      </c>
      <c r="K236" s="423">
        <v>37.6</v>
      </c>
      <c r="L236" s="421">
        <v>117.6</v>
      </c>
      <c r="M236" s="421">
        <v>128.80000000000001</v>
      </c>
      <c r="N236" s="421">
        <v>128.80000000000001</v>
      </c>
      <c r="O236" s="421">
        <v>128.80000000000001</v>
      </c>
      <c r="P236" s="421">
        <v>132</v>
      </c>
      <c r="Q236" s="422">
        <v>26.4</v>
      </c>
      <c r="R236" s="421">
        <v>26.4</v>
      </c>
      <c r="S236" s="421">
        <v>26.4</v>
      </c>
      <c r="T236" s="421">
        <v>26.4</v>
      </c>
      <c r="U236" s="423">
        <v>24.8</v>
      </c>
      <c r="V236" s="421">
        <v>56.8</v>
      </c>
      <c r="W236" s="421">
        <v>56</v>
      </c>
      <c r="X236" s="421">
        <v>46.4</v>
      </c>
      <c r="Y236" s="421">
        <v>52</v>
      </c>
      <c r="Z236" s="421">
        <v>49.6</v>
      </c>
      <c r="AA236" s="315" t="s">
        <v>419</v>
      </c>
      <c r="AB236" s="314" t="s">
        <v>419</v>
      </c>
      <c r="AC236" s="314" t="s">
        <v>419</v>
      </c>
      <c r="AD236" s="314" t="s">
        <v>419</v>
      </c>
      <c r="AE236" s="425" t="s">
        <v>419</v>
      </c>
      <c r="AF236" s="421">
        <v>60</v>
      </c>
      <c r="AG236" s="421">
        <v>60</v>
      </c>
      <c r="AH236" s="421">
        <v>60</v>
      </c>
      <c r="AI236" s="421">
        <v>60</v>
      </c>
      <c r="AJ236" s="421">
        <v>60</v>
      </c>
      <c r="AK236" s="315" t="s">
        <v>419</v>
      </c>
      <c r="AL236" s="314" t="s">
        <v>419</v>
      </c>
      <c r="AM236" s="314" t="s">
        <v>419</v>
      </c>
      <c r="AN236" s="314" t="s">
        <v>419</v>
      </c>
      <c r="AO236" s="425" t="s">
        <v>419</v>
      </c>
      <c r="AP236" s="424" t="s">
        <v>419</v>
      </c>
      <c r="AQ236" s="424" t="s">
        <v>419</v>
      </c>
      <c r="AR236" s="424" t="s">
        <v>419</v>
      </c>
      <c r="AS236" s="424" t="s">
        <v>419</v>
      </c>
      <c r="AT236" s="424" t="s">
        <v>419</v>
      </c>
      <c r="AU236" s="315" t="s">
        <v>419</v>
      </c>
      <c r="AV236" s="314" t="s">
        <v>419</v>
      </c>
      <c r="AW236" s="314" t="s">
        <v>419</v>
      </c>
      <c r="AX236" s="314" t="s">
        <v>419</v>
      </c>
      <c r="AY236" s="425" t="s">
        <v>419</v>
      </c>
      <c r="AZ236" s="424" t="s">
        <v>419</v>
      </c>
      <c r="BA236" s="424" t="s">
        <v>419</v>
      </c>
      <c r="BB236" s="424" t="s">
        <v>419</v>
      </c>
      <c r="BC236" s="314" t="s">
        <v>419</v>
      </c>
      <c r="BD236" s="314" t="s">
        <v>419</v>
      </c>
      <c r="BE236" s="422" t="s">
        <v>419</v>
      </c>
      <c r="BF236" s="421" t="s">
        <v>419</v>
      </c>
      <c r="BG236" s="421" t="s">
        <v>419</v>
      </c>
      <c r="BH236" s="421" t="s">
        <v>419</v>
      </c>
      <c r="BI236" s="423" t="s">
        <v>419</v>
      </c>
      <c r="BJ236" s="424"/>
      <c r="BK236" s="424"/>
      <c r="BL236" s="424"/>
      <c r="BM236" s="424"/>
      <c r="BN236" s="424"/>
      <c r="BO236" s="426" t="s">
        <v>419</v>
      </c>
      <c r="BP236" s="424" t="s">
        <v>419</v>
      </c>
      <c r="BQ236" s="424" t="s">
        <v>419</v>
      </c>
      <c r="BR236" s="424" t="s">
        <v>419</v>
      </c>
      <c r="BS236" s="427" t="s">
        <v>419</v>
      </c>
      <c r="BT236" s="424" t="s">
        <v>419</v>
      </c>
      <c r="BU236" s="424" t="s">
        <v>419</v>
      </c>
      <c r="BV236" s="424" t="s">
        <v>419</v>
      </c>
      <c r="BW236" s="424" t="s">
        <v>419</v>
      </c>
      <c r="BX236" s="427" t="s">
        <v>419</v>
      </c>
      <c r="BY236" s="353"/>
    </row>
    <row r="237" spans="1:77" x14ac:dyDescent="0.25">
      <c r="A237" s="272" t="s">
        <v>381</v>
      </c>
      <c r="B237" s="311">
        <v>32</v>
      </c>
      <c r="C237" s="312">
        <v>31.2</v>
      </c>
      <c r="D237" s="312">
        <v>33.6</v>
      </c>
      <c r="E237" s="312">
        <v>32.799999999999997</v>
      </c>
      <c r="F237" s="421">
        <v>33.6</v>
      </c>
      <c r="G237" s="422">
        <v>25.6</v>
      </c>
      <c r="H237" s="421">
        <v>25.6</v>
      </c>
      <c r="I237" s="421">
        <v>25.6</v>
      </c>
      <c r="J237" s="421">
        <v>25.6</v>
      </c>
      <c r="K237" s="423">
        <v>25.6</v>
      </c>
      <c r="L237" s="421">
        <v>61.6</v>
      </c>
      <c r="M237" s="421">
        <v>72.8</v>
      </c>
      <c r="N237" s="421">
        <v>72.8</v>
      </c>
      <c r="O237" s="421">
        <v>72.8</v>
      </c>
      <c r="P237" s="421">
        <v>74.400000000000006</v>
      </c>
      <c r="Q237" s="422">
        <v>28</v>
      </c>
      <c r="R237" s="421">
        <v>28</v>
      </c>
      <c r="S237" s="421">
        <v>28</v>
      </c>
      <c r="T237" s="421">
        <v>28</v>
      </c>
      <c r="U237" s="423">
        <v>28</v>
      </c>
      <c r="V237" s="421">
        <v>58.4</v>
      </c>
      <c r="W237" s="421">
        <v>58.4</v>
      </c>
      <c r="X237" s="421">
        <v>61.6</v>
      </c>
      <c r="Y237" s="421">
        <v>61.6</v>
      </c>
      <c r="Z237" s="421">
        <v>61.6</v>
      </c>
      <c r="AA237" s="315" t="s">
        <v>419</v>
      </c>
      <c r="AB237" s="314" t="s">
        <v>419</v>
      </c>
      <c r="AC237" s="314" t="s">
        <v>419</v>
      </c>
      <c r="AD237" s="314" t="s">
        <v>419</v>
      </c>
      <c r="AE237" s="425" t="s">
        <v>419</v>
      </c>
      <c r="AF237" s="421">
        <v>52</v>
      </c>
      <c r="AG237" s="421">
        <v>58.4</v>
      </c>
      <c r="AH237" s="421">
        <v>58.4</v>
      </c>
      <c r="AI237" s="421">
        <v>58.4</v>
      </c>
      <c r="AJ237" s="421">
        <v>62.4</v>
      </c>
      <c r="AK237" s="315" t="s">
        <v>419</v>
      </c>
      <c r="AL237" s="314" t="s">
        <v>419</v>
      </c>
      <c r="AM237" s="314" t="s">
        <v>419</v>
      </c>
      <c r="AN237" s="314" t="s">
        <v>419</v>
      </c>
      <c r="AO237" s="425" t="s">
        <v>419</v>
      </c>
      <c r="AP237" s="421">
        <v>1293.5999999999999</v>
      </c>
      <c r="AQ237" s="421">
        <v>1273.5999999999999</v>
      </c>
      <c r="AR237" s="421">
        <v>1278.4000000000001</v>
      </c>
      <c r="AS237" s="421">
        <v>1401.6</v>
      </c>
      <c r="AT237" s="421">
        <v>1403.2</v>
      </c>
      <c r="AU237" s="422">
        <v>1600</v>
      </c>
      <c r="AV237" s="421">
        <v>1600</v>
      </c>
      <c r="AW237" s="421">
        <v>1600</v>
      </c>
      <c r="AX237" s="421">
        <v>1600</v>
      </c>
      <c r="AY237" s="423">
        <v>1528</v>
      </c>
      <c r="AZ237" s="424">
        <v>1392</v>
      </c>
      <c r="BA237" s="424">
        <v>1392</v>
      </c>
      <c r="BB237" s="424">
        <v>1392</v>
      </c>
      <c r="BC237" s="314">
        <v>1192</v>
      </c>
      <c r="BD237" s="314">
        <v>1192</v>
      </c>
      <c r="BE237" s="422" t="s">
        <v>419</v>
      </c>
      <c r="BF237" s="421" t="s">
        <v>419</v>
      </c>
      <c r="BG237" s="421" t="s">
        <v>419</v>
      </c>
      <c r="BH237" s="421" t="s">
        <v>419</v>
      </c>
      <c r="BI237" s="423" t="s">
        <v>419</v>
      </c>
      <c r="BJ237" s="424"/>
      <c r="BK237" s="424"/>
      <c r="BL237" s="424"/>
      <c r="BM237" s="314"/>
      <c r="BN237" s="314"/>
      <c r="BO237" s="422">
        <v>1088</v>
      </c>
      <c r="BP237" s="421">
        <v>1088</v>
      </c>
      <c r="BQ237" s="421">
        <v>1088</v>
      </c>
      <c r="BR237" s="421">
        <v>1088</v>
      </c>
      <c r="BS237" s="423">
        <v>1039.2</v>
      </c>
      <c r="BT237" s="424">
        <v>1360</v>
      </c>
      <c r="BU237" s="424">
        <v>1360</v>
      </c>
      <c r="BV237" s="424">
        <v>1360</v>
      </c>
      <c r="BW237" s="424">
        <v>1115.2</v>
      </c>
      <c r="BX237" s="427">
        <v>1115.2</v>
      </c>
      <c r="BY237" s="353"/>
    </row>
    <row r="238" spans="1:77" x14ac:dyDescent="0.25">
      <c r="A238" s="272" t="s">
        <v>382</v>
      </c>
      <c r="B238" s="311">
        <v>40.799999999999997</v>
      </c>
      <c r="C238" s="312">
        <v>40.799999999999997</v>
      </c>
      <c r="D238" s="312">
        <v>42.4</v>
      </c>
      <c r="E238" s="312">
        <v>43.2</v>
      </c>
      <c r="F238" s="421">
        <v>43.2</v>
      </c>
      <c r="G238" s="422">
        <v>29.6</v>
      </c>
      <c r="H238" s="421">
        <v>29.6</v>
      </c>
      <c r="I238" s="421">
        <v>32.799999999999997</v>
      </c>
      <c r="J238" s="421">
        <v>32.799999999999997</v>
      </c>
      <c r="K238" s="423">
        <v>32.799999999999997</v>
      </c>
      <c r="L238" s="421">
        <v>118.4</v>
      </c>
      <c r="M238" s="421">
        <v>128.80000000000001</v>
      </c>
      <c r="N238" s="421">
        <v>128.80000000000001</v>
      </c>
      <c r="O238" s="421">
        <v>128.80000000000001</v>
      </c>
      <c r="P238" s="421">
        <v>136</v>
      </c>
      <c r="Q238" s="422">
        <v>49.6</v>
      </c>
      <c r="R238" s="421">
        <v>49.6</v>
      </c>
      <c r="S238" s="421">
        <v>49.6</v>
      </c>
      <c r="T238" s="421">
        <v>49.6</v>
      </c>
      <c r="U238" s="423">
        <v>49.6</v>
      </c>
      <c r="V238" s="421">
        <v>64</v>
      </c>
      <c r="W238" s="421">
        <v>64</v>
      </c>
      <c r="X238" s="421">
        <v>72.8</v>
      </c>
      <c r="Y238" s="421">
        <v>72.8</v>
      </c>
      <c r="Z238" s="421">
        <v>72.8</v>
      </c>
      <c r="AA238" s="315" t="s">
        <v>419</v>
      </c>
      <c r="AB238" s="314" t="s">
        <v>419</v>
      </c>
      <c r="AC238" s="314" t="s">
        <v>419</v>
      </c>
      <c r="AD238" s="314" t="s">
        <v>419</v>
      </c>
      <c r="AE238" s="425" t="s">
        <v>419</v>
      </c>
      <c r="AF238" s="421">
        <v>33.6</v>
      </c>
      <c r="AG238" s="421">
        <v>33.6</v>
      </c>
      <c r="AH238" s="421">
        <v>33.6</v>
      </c>
      <c r="AI238" s="421">
        <v>33.6</v>
      </c>
      <c r="AJ238" s="421">
        <v>33.6</v>
      </c>
      <c r="AK238" s="315" t="s">
        <v>419</v>
      </c>
      <c r="AL238" s="314" t="s">
        <v>419</v>
      </c>
      <c r="AM238" s="314" t="s">
        <v>419</v>
      </c>
      <c r="AN238" s="314" t="s">
        <v>419</v>
      </c>
      <c r="AO238" s="425" t="s">
        <v>419</v>
      </c>
      <c r="AP238" s="421">
        <v>1241.5999999999999</v>
      </c>
      <c r="AQ238" s="421">
        <v>1241.5999999999999</v>
      </c>
      <c r="AR238" s="421">
        <v>1241.5999999999999</v>
      </c>
      <c r="AS238" s="421">
        <v>1428.8</v>
      </c>
      <c r="AT238" s="421">
        <v>1428.8</v>
      </c>
      <c r="AU238" s="315" t="s">
        <v>419</v>
      </c>
      <c r="AV238" s="314" t="s">
        <v>419</v>
      </c>
      <c r="AW238" s="314" t="s">
        <v>419</v>
      </c>
      <c r="AX238" s="314" t="s">
        <v>419</v>
      </c>
      <c r="AY238" s="425" t="s">
        <v>419</v>
      </c>
      <c r="AZ238" s="424" t="s">
        <v>419</v>
      </c>
      <c r="BA238" s="424" t="s">
        <v>419</v>
      </c>
      <c r="BB238" s="424" t="s">
        <v>419</v>
      </c>
      <c r="BC238" s="380" t="s">
        <v>419</v>
      </c>
      <c r="BD238" s="314" t="s">
        <v>419</v>
      </c>
      <c r="BE238" s="315" t="s">
        <v>419</v>
      </c>
      <c r="BF238" s="314" t="s">
        <v>419</v>
      </c>
      <c r="BG238" s="314" t="s">
        <v>419</v>
      </c>
      <c r="BH238" s="314" t="s">
        <v>419</v>
      </c>
      <c r="BI238" s="425" t="s">
        <v>419</v>
      </c>
      <c r="BJ238" s="424"/>
      <c r="BK238" s="424"/>
      <c r="BL238" s="424"/>
      <c r="BM238" s="424"/>
      <c r="BN238" s="424"/>
      <c r="BO238" s="426" t="s">
        <v>419</v>
      </c>
      <c r="BP238" s="424" t="s">
        <v>419</v>
      </c>
      <c r="BQ238" s="424" t="s">
        <v>419</v>
      </c>
      <c r="BR238" s="424" t="s">
        <v>419</v>
      </c>
      <c r="BS238" s="427" t="s">
        <v>419</v>
      </c>
      <c r="BT238" s="424" t="s">
        <v>419</v>
      </c>
      <c r="BU238" s="424" t="s">
        <v>419</v>
      </c>
      <c r="BV238" s="424" t="s">
        <v>419</v>
      </c>
      <c r="BW238" s="424" t="s">
        <v>419</v>
      </c>
      <c r="BX238" s="427" t="s">
        <v>419</v>
      </c>
      <c r="BY238" s="353"/>
    </row>
    <row r="239" spans="1:77" x14ac:dyDescent="0.25">
      <c r="A239" s="272" t="s">
        <v>383</v>
      </c>
      <c r="B239" s="311">
        <v>42.4</v>
      </c>
      <c r="C239" s="312">
        <v>42.4</v>
      </c>
      <c r="D239" s="312">
        <v>44</v>
      </c>
      <c r="E239" s="312">
        <v>44</v>
      </c>
      <c r="F239" s="421">
        <v>44</v>
      </c>
      <c r="G239" s="422">
        <v>35.200000000000003</v>
      </c>
      <c r="H239" s="421">
        <v>35.200000000000003</v>
      </c>
      <c r="I239" s="421">
        <v>37.6</v>
      </c>
      <c r="J239" s="421">
        <v>37.6</v>
      </c>
      <c r="K239" s="423">
        <v>37.6</v>
      </c>
      <c r="L239" s="421">
        <v>114.4</v>
      </c>
      <c r="M239" s="421">
        <v>127.2</v>
      </c>
      <c r="N239" s="421">
        <v>127.2</v>
      </c>
      <c r="O239" s="421">
        <v>127.2</v>
      </c>
      <c r="P239" s="421">
        <v>127.2</v>
      </c>
      <c r="Q239" s="422">
        <v>40</v>
      </c>
      <c r="R239" s="421">
        <v>40</v>
      </c>
      <c r="S239" s="421">
        <v>40</v>
      </c>
      <c r="T239" s="421">
        <v>40</v>
      </c>
      <c r="U239" s="423">
        <v>40</v>
      </c>
      <c r="V239" s="421">
        <v>66.400000000000006</v>
      </c>
      <c r="W239" s="421">
        <v>66.400000000000006</v>
      </c>
      <c r="X239" s="421">
        <v>71.2</v>
      </c>
      <c r="Y239" s="421">
        <v>71.2</v>
      </c>
      <c r="Z239" s="421">
        <v>71.2</v>
      </c>
      <c r="AA239" s="315">
        <v>11.2</v>
      </c>
      <c r="AB239" s="314">
        <v>11.2</v>
      </c>
      <c r="AC239" s="314">
        <v>11.2</v>
      </c>
      <c r="AD239" s="314">
        <v>11.2</v>
      </c>
      <c r="AE239" s="425">
        <v>11.2</v>
      </c>
      <c r="AF239" s="421">
        <v>60</v>
      </c>
      <c r="AG239" s="421">
        <v>72</v>
      </c>
      <c r="AH239" s="421">
        <v>72</v>
      </c>
      <c r="AI239" s="421">
        <v>72</v>
      </c>
      <c r="AJ239" s="421">
        <v>72</v>
      </c>
      <c r="AK239" s="422">
        <v>778.4</v>
      </c>
      <c r="AL239" s="421">
        <v>778.4</v>
      </c>
      <c r="AM239" s="421">
        <v>778.4</v>
      </c>
      <c r="AN239" s="421">
        <v>778.4</v>
      </c>
      <c r="AO239" s="423">
        <v>778.4</v>
      </c>
      <c r="AP239" s="424" t="s">
        <v>419</v>
      </c>
      <c r="AQ239" s="424" t="s">
        <v>419</v>
      </c>
      <c r="AR239" s="424" t="s">
        <v>419</v>
      </c>
      <c r="AS239" s="424" t="s">
        <v>419</v>
      </c>
      <c r="AT239" s="424" t="s">
        <v>419</v>
      </c>
      <c r="AU239" s="315" t="s">
        <v>419</v>
      </c>
      <c r="AV239" s="314" t="s">
        <v>419</v>
      </c>
      <c r="AW239" s="314" t="s">
        <v>419</v>
      </c>
      <c r="AX239" s="314" t="s">
        <v>419</v>
      </c>
      <c r="AY239" s="425" t="s">
        <v>419</v>
      </c>
      <c r="AZ239" s="424" t="s">
        <v>419</v>
      </c>
      <c r="BA239" s="424" t="s">
        <v>419</v>
      </c>
      <c r="BB239" s="424" t="s">
        <v>419</v>
      </c>
      <c r="BC239" s="314" t="s">
        <v>419</v>
      </c>
      <c r="BD239" s="314" t="s">
        <v>419</v>
      </c>
      <c r="BE239" s="315" t="s">
        <v>419</v>
      </c>
      <c r="BF239" s="314" t="s">
        <v>419</v>
      </c>
      <c r="BG239" s="314" t="s">
        <v>419</v>
      </c>
      <c r="BH239" s="314" t="s">
        <v>419</v>
      </c>
      <c r="BI239" s="425" t="s">
        <v>419</v>
      </c>
      <c r="BJ239" s="424"/>
      <c r="BK239" s="424"/>
      <c r="BL239" s="424"/>
      <c r="BM239" s="424"/>
      <c r="BN239" s="424"/>
      <c r="BO239" s="426" t="s">
        <v>419</v>
      </c>
      <c r="BP239" s="424" t="s">
        <v>419</v>
      </c>
      <c r="BQ239" s="424" t="s">
        <v>419</v>
      </c>
      <c r="BR239" s="424" t="s">
        <v>419</v>
      </c>
      <c r="BS239" s="427" t="s">
        <v>419</v>
      </c>
      <c r="BT239" s="424" t="s">
        <v>419</v>
      </c>
      <c r="BU239" s="424" t="s">
        <v>419</v>
      </c>
      <c r="BV239" s="424" t="s">
        <v>419</v>
      </c>
      <c r="BW239" s="424" t="s">
        <v>419</v>
      </c>
      <c r="BX239" s="427" t="s">
        <v>419</v>
      </c>
      <c r="BY239" s="353"/>
    </row>
    <row r="240" spans="1:77" x14ac:dyDescent="0.25">
      <c r="A240" s="272" t="s">
        <v>384</v>
      </c>
      <c r="B240" s="311">
        <v>33.6</v>
      </c>
      <c r="C240" s="312">
        <v>33.6</v>
      </c>
      <c r="D240" s="312">
        <v>36</v>
      </c>
      <c r="E240" s="312">
        <v>36</v>
      </c>
      <c r="F240" s="421">
        <v>36</v>
      </c>
      <c r="G240" s="422">
        <v>25.6</v>
      </c>
      <c r="H240" s="421">
        <v>25.6</v>
      </c>
      <c r="I240" s="421">
        <v>26.4</v>
      </c>
      <c r="J240" s="421">
        <v>26.4</v>
      </c>
      <c r="K240" s="423">
        <v>26.4</v>
      </c>
      <c r="L240" s="421">
        <v>79.2</v>
      </c>
      <c r="M240" s="421">
        <v>91.2</v>
      </c>
      <c r="N240" s="421">
        <v>91.2</v>
      </c>
      <c r="O240" s="421">
        <v>91.2</v>
      </c>
      <c r="P240" s="421">
        <v>91.2</v>
      </c>
      <c r="Q240" s="422">
        <v>44</v>
      </c>
      <c r="R240" s="421">
        <v>42.4</v>
      </c>
      <c r="S240" s="421">
        <v>43.2</v>
      </c>
      <c r="T240" s="421">
        <v>44</v>
      </c>
      <c r="U240" s="423">
        <v>43.2</v>
      </c>
      <c r="V240" s="421">
        <v>53.6</v>
      </c>
      <c r="W240" s="421">
        <v>54.4</v>
      </c>
      <c r="X240" s="421">
        <v>61.6</v>
      </c>
      <c r="Y240" s="421">
        <v>61.6</v>
      </c>
      <c r="Z240" s="421">
        <v>62.4</v>
      </c>
      <c r="AA240" s="422">
        <v>8</v>
      </c>
      <c r="AB240" s="421">
        <v>8</v>
      </c>
      <c r="AC240" s="421">
        <v>8</v>
      </c>
      <c r="AD240" s="421">
        <v>8</v>
      </c>
      <c r="AE240" s="423">
        <v>8</v>
      </c>
      <c r="AF240" s="421">
        <v>30.4</v>
      </c>
      <c r="AG240" s="421">
        <v>36.799999999999997</v>
      </c>
      <c r="AH240" s="421">
        <v>36.799999999999997</v>
      </c>
      <c r="AI240" s="421">
        <v>36.799999999999997</v>
      </c>
      <c r="AJ240" s="421">
        <v>38.4</v>
      </c>
      <c r="AK240" s="422">
        <v>916</v>
      </c>
      <c r="AL240" s="421">
        <v>916</v>
      </c>
      <c r="AM240" s="421">
        <v>916</v>
      </c>
      <c r="AN240" s="421">
        <v>916</v>
      </c>
      <c r="AO240" s="423">
        <v>916</v>
      </c>
      <c r="AP240" s="421">
        <v>1188</v>
      </c>
      <c r="AQ240" s="421">
        <v>1153.5999999999999</v>
      </c>
      <c r="AR240" s="421">
        <v>1113.5999999999999</v>
      </c>
      <c r="AS240" s="421">
        <v>1264</v>
      </c>
      <c r="AT240" s="421">
        <v>1272.8</v>
      </c>
      <c r="AU240" s="422">
        <v>1320</v>
      </c>
      <c r="AV240" s="421">
        <v>1320</v>
      </c>
      <c r="AW240" s="421">
        <v>1320</v>
      </c>
      <c r="AX240" s="421">
        <v>1320</v>
      </c>
      <c r="AY240" s="423">
        <v>1584</v>
      </c>
      <c r="AZ240" s="424" t="s">
        <v>419</v>
      </c>
      <c r="BA240" s="424" t="s">
        <v>419</v>
      </c>
      <c r="BB240" s="424" t="s">
        <v>419</v>
      </c>
      <c r="BC240" s="314" t="s">
        <v>419</v>
      </c>
      <c r="BD240" s="314" t="s">
        <v>419</v>
      </c>
      <c r="BE240" s="315" t="s">
        <v>419</v>
      </c>
      <c r="BF240" s="314" t="s">
        <v>419</v>
      </c>
      <c r="BG240" s="314" t="s">
        <v>419</v>
      </c>
      <c r="BH240" s="314" t="s">
        <v>419</v>
      </c>
      <c r="BI240" s="425" t="s">
        <v>419</v>
      </c>
      <c r="BJ240" s="424"/>
      <c r="BK240" s="424"/>
      <c r="BL240" s="424"/>
      <c r="BM240" s="424"/>
      <c r="BN240" s="424"/>
      <c r="BO240" s="426" t="s">
        <v>419</v>
      </c>
      <c r="BP240" s="424" t="s">
        <v>419</v>
      </c>
      <c r="BQ240" s="424" t="s">
        <v>419</v>
      </c>
      <c r="BR240" s="424" t="s">
        <v>419</v>
      </c>
      <c r="BS240" s="427" t="s">
        <v>419</v>
      </c>
      <c r="BT240" s="424" t="s">
        <v>419</v>
      </c>
      <c r="BU240" s="424" t="s">
        <v>419</v>
      </c>
      <c r="BV240" s="424" t="s">
        <v>419</v>
      </c>
      <c r="BW240" s="424" t="s">
        <v>419</v>
      </c>
      <c r="BX240" s="427" t="s">
        <v>419</v>
      </c>
      <c r="BY240" s="353"/>
    </row>
    <row r="241" spans="1:77" x14ac:dyDescent="0.25">
      <c r="A241" s="272" t="s">
        <v>385</v>
      </c>
      <c r="B241" s="311">
        <v>21.6</v>
      </c>
      <c r="C241" s="312">
        <v>21.6</v>
      </c>
      <c r="D241" s="312">
        <v>24.8</v>
      </c>
      <c r="E241" s="312">
        <v>24</v>
      </c>
      <c r="F241" s="421">
        <v>22.4</v>
      </c>
      <c r="G241" s="422">
        <v>17.600000000000001</v>
      </c>
      <c r="H241" s="421">
        <v>17.600000000000001</v>
      </c>
      <c r="I241" s="421">
        <v>17.600000000000001</v>
      </c>
      <c r="J241" s="421">
        <v>17.600000000000001</v>
      </c>
      <c r="K241" s="423">
        <v>17.600000000000001</v>
      </c>
      <c r="L241" s="421">
        <v>40.799999999999997</v>
      </c>
      <c r="M241" s="421">
        <v>43.2</v>
      </c>
      <c r="N241" s="421">
        <v>40.799999999999997</v>
      </c>
      <c r="O241" s="421">
        <v>39.200000000000003</v>
      </c>
      <c r="P241" s="421">
        <v>36</v>
      </c>
      <c r="Q241" s="422">
        <v>23.2</v>
      </c>
      <c r="R241" s="421">
        <v>21.6</v>
      </c>
      <c r="S241" s="421">
        <v>21.6</v>
      </c>
      <c r="T241" s="421">
        <v>21.6</v>
      </c>
      <c r="U241" s="423">
        <v>21.6</v>
      </c>
      <c r="V241" s="421">
        <v>20</v>
      </c>
      <c r="W241" s="421">
        <v>20.8</v>
      </c>
      <c r="X241" s="421">
        <v>20.8</v>
      </c>
      <c r="Y241" s="421">
        <v>20.8</v>
      </c>
      <c r="Z241" s="421">
        <v>20.8</v>
      </c>
      <c r="AA241" s="315" t="s">
        <v>419</v>
      </c>
      <c r="AB241" s="314" t="s">
        <v>419</v>
      </c>
      <c r="AC241" s="314" t="s">
        <v>419</v>
      </c>
      <c r="AD241" s="314" t="s">
        <v>419</v>
      </c>
      <c r="AE241" s="425" t="s">
        <v>419</v>
      </c>
      <c r="AF241" s="421">
        <v>14.4</v>
      </c>
      <c r="AG241" s="421">
        <v>16.8</v>
      </c>
      <c r="AH241" s="421">
        <v>16.8</v>
      </c>
      <c r="AI241" s="421">
        <v>16.8</v>
      </c>
      <c r="AJ241" s="421">
        <v>20</v>
      </c>
      <c r="AK241" s="422">
        <v>916</v>
      </c>
      <c r="AL241" s="421">
        <v>916</v>
      </c>
      <c r="AM241" s="421">
        <v>916</v>
      </c>
      <c r="AN241" s="421">
        <v>916</v>
      </c>
      <c r="AO241" s="423">
        <v>916</v>
      </c>
      <c r="AP241" s="421">
        <v>788</v>
      </c>
      <c r="AQ241" s="421">
        <v>788</v>
      </c>
      <c r="AR241" s="421">
        <v>784.8</v>
      </c>
      <c r="AS241" s="421">
        <v>889.6</v>
      </c>
      <c r="AT241" s="421">
        <v>885.6</v>
      </c>
      <c r="AU241" s="422">
        <v>800</v>
      </c>
      <c r="AV241" s="421">
        <v>800</v>
      </c>
      <c r="AW241" s="421">
        <v>800</v>
      </c>
      <c r="AX241" s="421">
        <v>900.8</v>
      </c>
      <c r="AY241" s="423">
        <v>900.8</v>
      </c>
      <c r="AZ241" s="424" t="s">
        <v>419</v>
      </c>
      <c r="BA241" s="424" t="s">
        <v>419</v>
      </c>
      <c r="BB241" s="424" t="s">
        <v>419</v>
      </c>
      <c r="BC241" s="314" t="s">
        <v>419</v>
      </c>
      <c r="BD241" s="314" t="s">
        <v>419</v>
      </c>
      <c r="BE241" s="422">
        <v>605.6</v>
      </c>
      <c r="BF241" s="421">
        <v>712</v>
      </c>
      <c r="BG241" s="421">
        <v>712</v>
      </c>
      <c r="BH241" s="421">
        <v>712</v>
      </c>
      <c r="BI241" s="423">
        <v>585.6</v>
      </c>
      <c r="BJ241" s="424"/>
      <c r="BK241" s="424"/>
      <c r="BL241" s="424"/>
      <c r="BM241" s="424"/>
      <c r="BN241" s="424"/>
      <c r="BO241" s="426" t="s">
        <v>419</v>
      </c>
      <c r="BP241" s="424" t="s">
        <v>419</v>
      </c>
      <c r="BQ241" s="424" t="s">
        <v>419</v>
      </c>
      <c r="BR241" s="424" t="s">
        <v>419</v>
      </c>
      <c r="BS241" s="427" t="s">
        <v>419</v>
      </c>
      <c r="BT241" s="421">
        <v>704</v>
      </c>
      <c r="BU241" s="421">
        <v>704</v>
      </c>
      <c r="BV241" s="421">
        <v>704</v>
      </c>
      <c r="BW241" s="421">
        <v>704</v>
      </c>
      <c r="BX241" s="423">
        <v>704</v>
      </c>
      <c r="BY241" s="353"/>
    </row>
    <row r="242" spans="1:77" x14ac:dyDescent="0.25">
      <c r="A242" s="272" t="s">
        <v>386</v>
      </c>
      <c r="B242" s="311">
        <v>21.6</v>
      </c>
      <c r="C242" s="312">
        <v>21.6</v>
      </c>
      <c r="D242" s="312">
        <v>24</v>
      </c>
      <c r="E242" s="312">
        <v>22.4</v>
      </c>
      <c r="F242" s="421">
        <v>24.8</v>
      </c>
      <c r="G242" s="422">
        <v>18.399999999999999</v>
      </c>
      <c r="H242" s="421">
        <v>16</v>
      </c>
      <c r="I242" s="421">
        <v>22.4</v>
      </c>
      <c r="J242" s="421">
        <v>21.6</v>
      </c>
      <c r="K242" s="423">
        <v>19.2</v>
      </c>
      <c r="L242" s="421">
        <v>49.6</v>
      </c>
      <c r="M242" s="421">
        <v>58.4</v>
      </c>
      <c r="N242" s="421">
        <v>55.2</v>
      </c>
      <c r="O242" s="421">
        <v>57.6</v>
      </c>
      <c r="P242" s="421">
        <v>58.4</v>
      </c>
      <c r="Q242" s="422">
        <v>26.4</v>
      </c>
      <c r="R242" s="421">
        <v>26.4</v>
      </c>
      <c r="S242" s="421">
        <v>24</v>
      </c>
      <c r="T242" s="421">
        <v>24</v>
      </c>
      <c r="U242" s="423">
        <v>24</v>
      </c>
      <c r="V242" s="421">
        <v>34.4</v>
      </c>
      <c r="W242" s="421">
        <v>34.4</v>
      </c>
      <c r="X242" s="421">
        <v>39.200000000000003</v>
      </c>
      <c r="Y242" s="421">
        <v>39.200000000000003</v>
      </c>
      <c r="Z242" s="421">
        <v>39.200000000000003</v>
      </c>
      <c r="AA242" s="422">
        <v>10.4</v>
      </c>
      <c r="AB242" s="421">
        <v>10.4</v>
      </c>
      <c r="AC242" s="421">
        <v>10.4</v>
      </c>
      <c r="AD242" s="421">
        <v>10.4</v>
      </c>
      <c r="AE242" s="423">
        <v>10.4</v>
      </c>
      <c r="AF242" s="421">
        <v>41.6</v>
      </c>
      <c r="AG242" s="421">
        <v>48.8</v>
      </c>
      <c r="AH242" s="421">
        <v>48.8</v>
      </c>
      <c r="AI242" s="421">
        <v>48.8</v>
      </c>
      <c r="AJ242" s="421">
        <v>48</v>
      </c>
      <c r="AK242" s="315" t="s">
        <v>419</v>
      </c>
      <c r="AL242" s="314" t="s">
        <v>419</v>
      </c>
      <c r="AM242" s="314" t="s">
        <v>419</v>
      </c>
      <c r="AN242" s="314" t="s">
        <v>419</v>
      </c>
      <c r="AO242" s="425" t="s">
        <v>419</v>
      </c>
      <c r="AP242" s="421">
        <v>989.6</v>
      </c>
      <c r="AQ242" s="421">
        <v>914.4</v>
      </c>
      <c r="AR242" s="421">
        <v>900.8</v>
      </c>
      <c r="AS242" s="421">
        <v>1152</v>
      </c>
      <c r="AT242" s="421">
        <v>1200.8</v>
      </c>
      <c r="AU242" s="315" t="s">
        <v>419</v>
      </c>
      <c r="AV242" s="314" t="s">
        <v>419</v>
      </c>
      <c r="AW242" s="314" t="s">
        <v>419</v>
      </c>
      <c r="AX242" s="314" t="s">
        <v>419</v>
      </c>
      <c r="AY242" s="425" t="s">
        <v>419</v>
      </c>
      <c r="AZ242" s="424" t="s">
        <v>419</v>
      </c>
      <c r="BA242" s="424" t="s">
        <v>419</v>
      </c>
      <c r="BB242" s="424" t="s">
        <v>419</v>
      </c>
      <c r="BC242" s="314" t="s">
        <v>419</v>
      </c>
      <c r="BD242" s="314" t="s">
        <v>419</v>
      </c>
      <c r="BE242" s="315" t="s">
        <v>419</v>
      </c>
      <c r="BF242" s="314" t="s">
        <v>419</v>
      </c>
      <c r="BG242" s="314" t="s">
        <v>419</v>
      </c>
      <c r="BH242" s="314" t="s">
        <v>419</v>
      </c>
      <c r="BI242" s="425" t="s">
        <v>419</v>
      </c>
      <c r="BJ242" s="424"/>
      <c r="BK242" s="424"/>
      <c r="BL242" s="424"/>
      <c r="BM242" s="424"/>
      <c r="BN242" s="424"/>
      <c r="BO242" s="426" t="s">
        <v>419</v>
      </c>
      <c r="BP242" s="424" t="s">
        <v>419</v>
      </c>
      <c r="BQ242" s="424" t="s">
        <v>419</v>
      </c>
      <c r="BR242" s="424" t="s">
        <v>419</v>
      </c>
      <c r="BS242" s="427" t="s">
        <v>419</v>
      </c>
      <c r="BT242" s="424" t="s">
        <v>419</v>
      </c>
      <c r="BU242" s="424" t="s">
        <v>419</v>
      </c>
      <c r="BV242" s="424" t="s">
        <v>419</v>
      </c>
      <c r="BW242" s="424" t="s">
        <v>419</v>
      </c>
      <c r="BX242" s="427" t="s">
        <v>419</v>
      </c>
      <c r="BY242" s="353"/>
    </row>
    <row r="243" spans="1:77" x14ac:dyDescent="0.25">
      <c r="A243" s="272" t="s">
        <v>387</v>
      </c>
      <c r="B243" s="311">
        <v>42.4</v>
      </c>
      <c r="C243" s="312">
        <v>42.4</v>
      </c>
      <c r="D243" s="312">
        <v>45.6</v>
      </c>
      <c r="E243" s="312">
        <v>45.6</v>
      </c>
      <c r="F243" s="421">
        <v>45.6</v>
      </c>
      <c r="G243" s="422">
        <v>33.6</v>
      </c>
      <c r="H243" s="421">
        <v>33.6</v>
      </c>
      <c r="I243" s="421">
        <v>35.200000000000003</v>
      </c>
      <c r="J243" s="421">
        <v>35.200000000000003</v>
      </c>
      <c r="K243" s="423">
        <v>35.200000000000003</v>
      </c>
      <c r="L243" s="421">
        <v>104.8</v>
      </c>
      <c r="M243" s="421">
        <v>120</v>
      </c>
      <c r="N243" s="421">
        <v>120</v>
      </c>
      <c r="O243" s="421">
        <v>120</v>
      </c>
      <c r="P243" s="421">
        <v>118.4</v>
      </c>
      <c r="Q243" s="422">
        <v>38.4</v>
      </c>
      <c r="R243" s="421">
        <v>38.4</v>
      </c>
      <c r="S243" s="421">
        <v>38.4</v>
      </c>
      <c r="T243" s="421">
        <v>38.4</v>
      </c>
      <c r="U243" s="423">
        <v>38.4</v>
      </c>
      <c r="V243" s="421">
        <v>67.2</v>
      </c>
      <c r="W243" s="421">
        <v>67.2</v>
      </c>
      <c r="X243" s="421">
        <v>70.400000000000006</v>
      </c>
      <c r="Y243" s="421">
        <v>70.400000000000006</v>
      </c>
      <c r="Z243" s="421">
        <v>70.400000000000006</v>
      </c>
      <c r="AA243" s="422">
        <v>11.2</v>
      </c>
      <c r="AB243" s="421">
        <v>11.2</v>
      </c>
      <c r="AC243" s="421">
        <v>11.2</v>
      </c>
      <c r="AD243" s="421">
        <v>11.2</v>
      </c>
      <c r="AE243" s="423">
        <v>11.2</v>
      </c>
      <c r="AF243" s="421">
        <v>44</v>
      </c>
      <c r="AG243" s="421">
        <v>48.8</v>
      </c>
      <c r="AH243" s="421">
        <v>48.8</v>
      </c>
      <c r="AI243" s="421">
        <v>48.8</v>
      </c>
      <c r="AJ243" s="421">
        <v>57.6</v>
      </c>
      <c r="AK243" s="315" t="s">
        <v>419</v>
      </c>
      <c r="AL243" s="314" t="s">
        <v>419</v>
      </c>
      <c r="AM243" s="314" t="s">
        <v>419</v>
      </c>
      <c r="AN243" s="314" t="s">
        <v>419</v>
      </c>
      <c r="AO243" s="425" t="s">
        <v>419</v>
      </c>
      <c r="AP243" s="424">
        <v>1078.4000000000001</v>
      </c>
      <c r="AQ243" s="424">
        <v>1078.4000000000001</v>
      </c>
      <c r="AR243" s="424">
        <v>1078.4000000000001</v>
      </c>
      <c r="AS243" s="424">
        <v>1078.4000000000001</v>
      </c>
      <c r="AT243" s="424">
        <v>1078.4000000000001</v>
      </c>
      <c r="AU243" s="315" t="s">
        <v>419</v>
      </c>
      <c r="AV243" s="314" t="s">
        <v>419</v>
      </c>
      <c r="AW243" s="314" t="s">
        <v>419</v>
      </c>
      <c r="AX243" s="314" t="s">
        <v>419</v>
      </c>
      <c r="AY243" s="425" t="s">
        <v>419</v>
      </c>
      <c r="AZ243" s="424" t="s">
        <v>419</v>
      </c>
      <c r="BA243" s="424" t="s">
        <v>419</v>
      </c>
      <c r="BB243" s="424" t="s">
        <v>419</v>
      </c>
      <c r="BC243" s="314" t="s">
        <v>419</v>
      </c>
      <c r="BD243" s="314" t="s">
        <v>419</v>
      </c>
      <c r="BE243" s="422" t="s">
        <v>419</v>
      </c>
      <c r="BF243" s="421" t="s">
        <v>419</v>
      </c>
      <c r="BG243" s="421" t="s">
        <v>419</v>
      </c>
      <c r="BH243" s="421" t="s">
        <v>419</v>
      </c>
      <c r="BI243" s="423" t="s">
        <v>419</v>
      </c>
      <c r="BJ243" s="424"/>
      <c r="BK243" s="424"/>
      <c r="BL243" s="424"/>
      <c r="BM243" s="424"/>
      <c r="BN243" s="424"/>
      <c r="BO243" s="426" t="s">
        <v>419</v>
      </c>
      <c r="BP243" s="424" t="s">
        <v>419</v>
      </c>
      <c r="BQ243" s="424" t="s">
        <v>419</v>
      </c>
      <c r="BR243" s="424" t="s">
        <v>419</v>
      </c>
      <c r="BS243" s="427" t="s">
        <v>419</v>
      </c>
      <c r="BT243" s="424" t="s">
        <v>419</v>
      </c>
      <c r="BU243" s="424" t="s">
        <v>419</v>
      </c>
      <c r="BV243" s="424" t="s">
        <v>419</v>
      </c>
      <c r="BW243" s="424" t="s">
        <v>419</v>
      </c>
      <c r="BX243" s="427" t="s">
        <v>419</v>
      </c>
      <c r="BY243" s="353"/>
    </row>
    <row r="244" spans="1:77" x14ac:dyDescent="0.25">
      <c r="A244" s="272" t="s">
        <v>388</v>
      </c>
      <c r="B244" s="311">
        <v>42.4</v>
      </c>
      <c r="C244" s="312">
        <v>40</v>
      </c>
      <c r="D244" s="312">
        <v>41.6</v>
      </c>
      <c r="E244" s="312">
        <v>40.799999999999997</v>
      </c>
      <c r="F244" s="421">
        <v>43.2</v>
      </c>
      <c r="G244" s="422">
        <v>39.200000000000003</v>
      </c>
      <c r="H244" s="421">
        <v>39.200000000000003</v>
      </c>
      <c r="I244" s="421">
        <v>40.799999999999997</v>
      </c>
      <c r="J244" s="421">
        <v>40.799999999999997</v>
      </c>
      <c r="K244" s="423">
        <v>40.799999999999997</v>
      </c>
      <c r="L244" s="421">
        <v>129.6</v>
      </c>
      <c r="M244" s="421">
        <v>139.19999999999999</v>
      </c>
      <c r="N244" s="421">
        <v>139.19999999999999</v>
      </c>
      <c r="O244" s="421">
        <v>139.19999999999999</v>
      </c>
      <c r="P244" s="421">
        <v>140.80000000000001</v>
      </c>
      <c r="Q244" s="422">
        <v>40</v>
      </c>
      <c r="R244" s="421">
        <v>40</v>
      </c>
      <c r="S244" s="421">
        <v>40</v>
      </c>
      <c r="T244" s="421">
        <v>40</v>
      </c>
      <c r="U244" s="423">
        <v>40</v>
      </c>
      <c r="V244" s="421">
        <v>72</v>
      </c>
      <c r="W244" s="421">
        <v>72</v>
      </c>
      <c r="X244" s="421">
        <v>72</v>
      </c>
      <c r="Y244" s="421">
        <v>72</v>
      </c>
      <c r="Z244" s="421">
        <v>72</v>
      </c>
      <c r="AA244" s="315" t="s">
        <v>419</v>
      </c>
      <c r="AB244" s="314" t="s">
        <v>419</v>
      </c>
      <c r="AC244" s="314" t="s">
        <v>419</v>
      </c>
      <c r="AD244" s="314" t="s">
        <v>419</v>
      </c>
      <c r="AE244" s="425" t="s">
        <v>419</v>
      </c>
      <c r="AF244" s="421">
        <v>60</v>
      </c>
      <c r="AG244" s="421">
        <v>60</v>
      </c>
      <c r="AH244" s="421">
        <v>60</v>
      </c>
      <c r="AI244" s="421">
        <v>60</v>
      </c>
      <c r="AJ244" s="421">
        <v>60</v>
      </c>
      <c r="AK244" s="315" t="s">
        <v>419</v>
      </c>
      <c r="AL244" s="314" t="s">
        <v>419</v>
      </c>
      <c r="AM244" s="314" t="s">
        <v>419</v>
      </c>
      <c r="AN244" s="314" t="s">
        <v>419</v>
      </c>
      <c r="AO244" s="425" t="s">
        <v>419</v>
      </c>
      <c r="AP244" s="424" t="s">
        <v>419</v>
      </c>
      <c r="AQ244" s="424" t="s">
        <v>419</v>
      </c>
      <c r="AR244" s="424" t="s">
        <v>419</v>
      </c>
      <c r="AS244" s="424" t="s">
        <v>419</v>
      </c>
      <c r="AT244" s="424" t="s">
        <v>419</v>
      </c>
      <c r="AU244" s="315" t="s">
        <v>419</v>
      </c>
      <c r="AV244" s="314" t="s">
        <v>419</v>
      </c>
      <c r="AW244" s="314" t="s">
        <v>419</v>
      </c>
      <c r="AX244" s="314" t="s">
        <v>419</v>
      </c>
      <c r="AY244" s="425" t="s">
        <v>419</v>
      </c>
      <c r="AZ244" s="424" t="s">
        <v>419</v>
      </c>
      <c r="BA244" s="424" t="s">
        <v>419</v>
      </c>
      <c r="BB244" s="424" t="s">
        <v>419</v>
      </c>
      <c r="BC244" s="314" t="s">
        <v>419</v>
      </c>
      <c r="BD244" s="314" t="s">
        <v>419</v>
      </c>
      <c r="BE244" s="315" t="s">
        <v>419</v>
      </c>
      <c r="BF244" s="314" t="s">
        <v>419</v>
      </c>
      <c r="BG244" s="314" t="s">
        <v>419</v>
      </c>
      <c r="BH244" s="314" t="s">
        <v>419</v>
      </c>
      <c r="BI244" s="425" t="s">
        <v>419</v>
      </c>
      <c r="BJ244" s="424"/>
      <c r="BK244" s="424"/>
      <c r="BL244" s="424"/>
      <c r="BM244" s="424"/>
      <c r="BN244" s="424"/>
      <c r="BO244" s="426" t="s">
        <v>419</v>
      </c>
      <c r="BP244" s="424" t="s">
        <v>419</v>
      </c>
      <c r="BQ244" s="424" t="s">
        <v>419</v>
      </c>
      <c r="BR244" s="424" t="s">
        <v>419</v>
      </c>
      <c r="BS244" s="427" t="s">
        <v>419</v>
      </c>
      <c r="BT244" s="424" t="s">
        <v>419</v>
      </c>
      <c r="BU244" s="424" t="s">
        <v>419</v>
      </c>
      <c r="BV244" s="424" t="s">
        <v>419</v>
      </c>
      <c r="BW244" s="424" t="s">
        <v>419</v>
      </c>
      <c r="BX244" s="427" t="s">
        <v>419</v>
      </c>
      <c r="BY244" s="353"/>
    </row>
    <row r="245" spans="1:77" x14ac:dyDescent="0.25">
      <c r="A245" s="272" t="s">
        <v>389</v>
      </c>
      <c r="B245" s="311">
        <v>43.2</v>
      </c>
      <c r="C245" s="312">
        <v>43.2</v>
      </c>
      <c r="D245" s="312">
        <v>43.2</v>
      </c>
      <c r="E245" s="312">
        <v>42.4</v>
      </c>
      <c r="F245" s="421">
        <v>42.4</v>
      </c>
      <c r="G245" s="422">
        <v>40</v>
      </c>
      <c r="H245" s="421">
        <v>40</v>
      </c>
      <c r="I245" s="421">
        <v>42.4</v>
      </c>
      <c r="J245" s="421">
        <v>42.4</v>
      </c>
      <c r="K245" s="423">
        <v>42.4</v>
      </c>
      <c r="L245" s="421">
        <v>134.4</v>
      </c>
      <c r="M245" s="421">
        <v>146.4</v>
      </c>
      <c r="N245" s="421">
        <v>146.4</v>
      </c>
      <c r="O245" s="421">
        <v>146.4</v>
      </c>
      <c r="P245" s="421">
        <v>150.4</v>
      </c>
      <c r="Q245" s="422">
        <v>40</v>
      </c>
      <c r="R245" s="421">
        <v>40</v>
      </c>
      <c r="S245" s="421">
        <v>40</v>
      </c>
      <c r="T245" s="421">
        <v>40</v>
      </c>
      <c r="U245" s="423">
        <v>40</v>
      </c>
      <c r="V245" s="421">
        <v>64</v>
      </c>
      <c r="W245" s="421">
        <v>64</v>
      </c>
      <c r="X245" s="421">
        <v>76.8</v>
      </c>
      <c r="Y245" s="421">
        <v>76.8</v>
      </c>
      <c r="Z245" s="421">
        <v>76.8</v>
      </c>
      <c r="AA245" s="315" t="s">
        <v>419</v>
      </c>
      <c r="AB245" s="314" t="s">
        <v>419</v>
      </c>
      <c r="AC245" s="314" t="s">
        <v>419</v>
      </c>
      <c r="AD245" s="314" t="s">
        <v>419</v>
      </c>
      <c r="AE245" s="425" t="s">
        <v>419</v>
      </c>
      <c r="AF245" s="421">
        <v>48.8</v>
      </c>
      <c r="AG245" s="421">
        <v>48.8</v>
      </c>
      <c r="AH245" s="421">
        <v>48.8</v>
      </c>
      <c r="AI245" s="421">
        <v>48.8</v>
      </c>
      <c r="AJ245" s="421">
        <v>48.8</v>
      </c>
      <c r="AK245" s="315" t="s">
        <v>419</v>
      </c>
      <c r="AL245" s="314" t="s">
        <v>419</v>
      </c>
      <c r="AM245" s="314" t="s">
        <v>419</v>
      </c>
      <c r="AN245" s="314" t="s">
        <v>419</v>
      </c>
      <c r="AO245" s="425" t="s">
        <v>419</v>
      </c>
      <c r="AP245" s="424" t="s">
        <v>419</v>
      </c>
      <c r="AQ245" s="424" t="s">
        <v>419</v>
      </c>
      <c r="AR245" s="424" t="s">
        <v>419</v>
      </c>
      <c r="AS245" s="424" t="s">
        <v>419</v>
      </c>
      <c r="AT245" s="424" t="s">
        <v>419</v>
      </c>
      <c r="AU245" s="315" t="s">
        <v>419</v>
      </c>
      <c r="AV245" s="314" t="s">
        <v>419</v>
      </c>
      <c r="AW245" s="314" t="s">
        <v>419</v>
      </c>
      <c r="AX245" s="314" t="s">
        <v>419</v>
      </c>
      <c r="AY245" s="425" t="s">
        <v>419</v>
      </c>
      <c r="AZ245" s="424" t="s">
        <v>419</v>
      </c>
      <c r="BA245" s="424" t="s">
        <v>419</v>
      </c>
      <c r="BB245" s="424" t="s">
        <v>419</v>
      </c>
      <c r="BC245" s="314" t="s">
        <v>419</v>
      </c>
      <c r="BD245" s="446" t="s">
        <v>419</v>
      </c>
      <c r="BE245" s="422" t="s">
        <v>419</v>
      </c>
      <c r="BF245" s="421" t="s">
        <v>419</v>
      </c>
      <c r="BG245" s="421" t="s">
        <v>419</v>
      </c>
      <c r="BH245" s="421" t="s">
        <v>419</v>
      </c>
      <c r="BI245" s="423" t="s">
        <v>419</v>
      </c>
      <c r="BJ245" s="424"/>
      <c r="BK245" s="424"/>
      <c r="BL245" s="424"/>
      <c r="BM245" s="424"/>
      <c r="BN245" s="424"/>
      <c r="BO245" s="426" t="s">
        <v>419</v>
      </c>
      <c r="BP245" s="424" t="s">
        <v>419</v>
      </c>
      <c r="BQ245" s="424" t="s">
        <v>419</v>
      </c>
      <c r="BR245" s="424" t="s">
        <v>419</v>
      </c>
      <c r="BS245" s="427" t="s">
        <v>419</v>
      </c>
      <c r="BT245" s="424" t="s">
        <v>419</v>
      </c>
      <c r="BU245" s="424" t="s">
        <v>419</v>
      </c>
      <c r="BV245" s="424" t="s">
        <v>419</v>
      </c>
      <c r="BW245" s="424" t="s">
        <v>419</v>
      </c>
      <c r="BX245" s="427" t="s">
        <v>419</v>
      </c>
      <c r="BY245" s="353"/>
    </row>
    <row r="246" spans="1:77" x14ac:dyDescent="0.25">
      <c r="A246" s="272" t="s">
        <v>390</v>
      </c>
      <c r="B246" s="311">
        <v>24.8</v>
      </c>
      <c r="C246" s="312">
        <v>24</v>
      </c>
      <c r="D246" s="312">
        <v>26.4</v>
      </c>
      <c r="E246" s="312">
        <v>26.4</v>
      </c>
      <c r="F246" s="421">
        <v>25.6</v>
      </c>
      <c r="G246" s="426" t="s">
        <v>419</v>
      </c>
      <c r="H246" s="424" t="s">
        <v>419</v>
      </c>
      <c r="I246" s="424" t="s">
        <v>419</v>
      </c>
      <c r="J246" s="424" t="s">
        <v>419</v>
      </c>
      <c r="K246" s="427" t="s">
        <v>419</v>
      </c>
      <c r="L246" s="421">
        <v>40</v>
      </c>
      <c r="M246" s="421">
        <v>50.4</v>
      </c>
      <c r="N246" s="421">
        <v>52.8</v>
      </c>
      <c r="O246" s="421">
        <v>51.2</v>
      </c>
      <c r="P246" s="421">
        <v>48</v>
      </c>
      <c r="Q246" s="426">
        <v>23.2</v>
      </c>
      <c r="R246" s="424">
        <v>23.2</v>
      </c>
      <c r="S246" s="424">
        <v>23.2</v>
      </c>
      <c r="T246" s="424">
        <v>23.2</v>
      </c>
      <c r="U246" s="427">
        <v>23.2</v>
      </c>
      <c r="V246" s="424">
        <v>26.4</v>
      </c>
      <c r="W246" s="424">
        <v>26.4</v>
      </c>
      <c r="X246" s="424">
        <v>28</v>
      </c>
      <c r="Y246" s="424">
        <v>28</v>
      </c>
      <c r="Z246" s="424">
        <v>28</v>
      </c>
      <c r="AA246" s="315" t="s">
        <v>419</v>
      </c>
      <c r="AB246" s="314" t="s">
        <v>419</v>
      </c>
      <c r="AC246" s="314" t="s">
        <v>419</v>
      </c>
      <c r="AD246" s="314" t="s">
        <v>419</v>
      </c>
      <c r="AE246" s="425" t="s">
        <v>419</v>
      </c>
      <c r="AF246" s="424" t="s">
        <v>419</v>
      </c>
      <c r="AG246" s="424" t="s">
        <v>419</v>
      </c>
      <c r="AH246" s="424" t="s">
        <v>419</v>
      </c>
      <c r="AI246" s="424" t="s">
        <v>419</v>
      </c>
      <c r="AJ246" s="424" t="s">
        <v>419</v>
      </c>
      <c r="AK246" s="315" t="s">
        <v>419</v>
      </c>
      <c r="AL246" s="314" t="s">
        <v>419</v>
      </c>
      <c r="AM246" s="314" t="s">
        <v>419</v>
      </c>
      <c r="AN246" s="314" t="s">
        <v>419</v>
      </c>
      <c r="AO246" s="425" t="s">
        <v>419</v>
      </c>
      <c r="AP246" s="421">
        <v>875.2</v>
      </c>
      <c r="AQ246" s="421">
        <v>875.2</v>
      </c>
      <c r="AR246" s="421">
        <v>875.2</v>
      </c>
      <c r="AS246" s="421">
        <v>868</v>
      </c>
      <c r="AT246" s="421">
        <v>839.2</v>
      </c>
      <c r="AU246" s="315" t="s">
        <v>419</v>
      </c>
      <c r="AV246" s="314" t="s">
        <v>419</v>
      </c>
      <c r="AW246" s="314" t="s">
        <v>419</v>
      </c>
      <c r="AX246" s="314" t="s">
        <v>419</v>
      </c>
      <c r="AY246" s="425" t="s">
        <v>419</v>
      </c>
      <c r="AZ246" s="424" t="s">
        <v>419</v>
      </c>
      <c r="BA246" s="424" t="s">
        <v>419</v>
      </c>
      <c r="BB246" s="424" t="s">
        <v>419</v>
      </c>
      <c r="BC246" s="314" t="s">
        <v>419</v>
      </c>
      <c r="BD246" s="314" t="s">
        <v>419</v>
      </c>
      <c r="BE246" s="315">
        <v>416</v>
      </c>
      <c r="BF246" s="314">
        <v>499.2</v>
      </c>
      <c r="BG246" s="314">
        <v>499.2</v>
      </c>
      <c r="BH246" s="314">
        <v>499.2</v>
      </c>
      <c r="BI246" s="425">
        <v>499.2</v>
      </c>
      <c r="BJ246" s="424"/>
      <c r="BK246" s="424"/>
      <c r="BL246" s="424"/>
      <c r="BM246" s="424"/>
      <c r="BN246" s="424"/>
      <c r="BO246" s="426" t="s">
        <v>419</v>
      </c>
      <c r="BP246" s="424" t="s">
        <v>419</v>
      </c>
      <c r="BQ246" s="424" t="s">
        <v>419</v>
      </c>
      <c r="BR246" s="424" t="s">
        <v>419</v>
      </c>
      <c r="BS246" s="427" t="s">
        <v>419</v>
      </c>
      <c r="BT246" s="424" t="s">
        <v>419</v>
      </c>
      <c r="BU246" s="424" t="s">
        <v>419</v>
      </c>
      <c r="BV246" s="424" t="s">
        <v>419</v>
      </c>
      <c r="BW246" s="424" t="s">
        <v>419</v>
      </c>
      <c r="BX246" s="427" t="s">
        <v>419</v>
      </c>
      <c r="BY246" s="353"/>
    </row>
    <row r="247" spans="1:77" x14ac:dyDescent="0.25">
      <c r="A247" s="272" t="s">
        <v>391</v>
      </c>
      <c r="B247" s="311">
        <v>24.8</v>
      </c>
      <c r="C247" s="312">
        <v>26.4</v>
      </c>
      <c r="D247" s="312">
        <v>26.4</v>
      </c>
      <c r="E247" s="312">
        <v>26.4</v>
      </c>
      <c r="F247" s="421">
        <v>27.2</v>
      </c>
      <c r="G247" s="422">
        <v>20.8</v>
      </c>
      <c r="H247" s="421">
        <v>20.8</v>
      </c>
      <c r="I247" s="421">
        <v>20.8</v>
      </c>
      <c r="J247" s="421">
        <v>20.8</v>
      </c>
      <c r="K247" s="423">
        <v>20.8</v>
      </c>
      <c r="L247" s="421">
        <v>45.6</v>
      </c>
      <c r="M247" s="421">
        <v>48.8</v>
      </c>
      <c r="N247" s="421">
        <v>48.8</v>
      </c>
      <c r="O247" s="421">
        <v>48.8</v>
      </c>
      <c r="P247" s="421">
        <v>49.6</v>
      </c>
      <c r="Q247" s="422">
        <v>21.6</v>
      </c>
      <c r="R247" s="421">
        <v>21.6</v>
      </c>
      <c r="S247" s="421">
        <v>21.6</v>
      </c>
      <c r="T247" s="421">
        <v>21.6</v>
      </c>
      <c r="U247" s="423">
        <v>21.6</v>
      </c>
      <c r="V247" s="421">
        <v>27.2</v>
      </c>
      <c r="W247" s="421">
        <v>27.2</v>
      </c>
      <c r="X247" s="421">
        <v>32.799999999999997</v>
      </c>
      <c r="Y247" s="421">
        <v>32.799999999999997</v>
      </c>
      <c r="Z247" s="421">
        <v>32.799999999999997</v>
      </c>
      <c r="AA247" s="315" t="s">
        <v>419</v>
      </c>
      <c r="AB247" s="314" t="s">
        <v>419</v>
      </c>
      <c r="AC247" s="314" t="s">
        <v>419</v>
      </c>
      <c r="AD247" s="314" t="s">
        <v>419</v>
      </c>
      <c r="AE247" s="425" t="s">
        <v>419</v>
      </c>
      <c r="AF247" s="421">
        <v>16.8</v>
      </c>
      <c r="AG247" s="421">
        <v>15.2</v>
      </c>
      <c r="AH247" s="421">
        <v>15.2</v>
      </c>
      <c r="AI247" s="421">
        <v>15.2</v>
      </c>
      <c r="AJ247" s="421">
        <v>18.399999999999999</v>
      </c>
      <c r="AK247" s="315" t="s">
        <v>419</v>
      </c>
      <c r="AL247" s="314" t="s">
        <v>419</v>
      </c>
      <c r="AM247" s="314" t="s">
        <v>419</v>
      </c>
      <c r="AN247" s="314" t="s">
        <v>419</v>
      </c>
      <c r="AO247" s="425" t="s">
        <v>419</v>
      </c>
      <c r="AP247" s="421">
        <v>1099.2</v>
      </c>
      <c r="AQ247" s="421">
        <v>1103.2</v>
      </c>
      <c r="AR247" s="421">
        <v>1108</v>
      </c>
      <c r="AS247" s="421">
        <v>1165.5999999999999</v>
      </c>
      <c r="AT247" s="421">
        <v>1165.5999999999999</v>
      </c>
      <c r="AU247" s="315">
        <v>800</v>
      </c>
      <c r="AV247" s="314">
        <v>800</v>
      </c>
      <c r="AW247" s="314">
        <v>800</v>
      </c>
      <c r="AX247" s="314">
        <v>800</v>
      </c>
      <c r="AY247" s="425">
        <v>800</v>
      </c>
      <c r="AZ247" s="424" t="s">
        <v>419</v>
      </c>
      <c r="BA247" s="424" t="s">
        <v>419</v>
      </c>
      <c r="BB247" s="424" t="s">
        <v>419</v>
      </c>
      <c r="BC247" s="314" t="s">
        <v>419</v>
      </c>
      <c r="BD247" s="314" t="s">
        <v>419</v>
      </c>
      <c r="BE247" s="422">
        <v>547.20000000000005</v>
      </c>
      <c r="BF247" s="421">
        <v>599.20000000000005</v>
      </c>
      <c r="BG247" s="421">
        <v>599.20000000000005</v>
      </c>
      <c r="BH247" s="421">
        <v>599.20000000000005</v>
      </c>
      <c r="BI247" s="423">
        <v>591.20000000000005</v>
      </c>
      <c r="BJ247" s="424"/>
      <c r="BK247" s="424"/>
      <c r="BL247" s="424"/>
      <c r="BM247" s="314"/>
      <c r="BN247" s="314"/>
      <c r="BO247" s="422">
        <v>677.6</v>
      </c>
      <c r="BP247" s="421">
        <v>677.6</v>
      </c>
      <c r="BQ247" s="421">
        <v>677.6</v>
      </c>
      <c r="BR247" s="421">
        <v>677.6</v>
      </c>
      <c r="BS247" s="423">
        <v>677.6</v>
      </c>
      <c r="BT247" s="424" t="s">
        <v>419</v>
      </c>
      <c r="BU247" s="424" t="s">
        <v>419</v>
      </c>
      <c r="BV247" s="424" t="s">
        <v>419</v>
      </c>
      <c r="BW247" s="424" t="s">
        <v>419</v>
      </c>
      <c r="BX247" s="427" t="s">
        <v>419</v>
      </c>
      <c r="BY247" s="353"/>
    </row>
    <row r="248" spans="1:77" x14ac:dyDescent="0.25">
      <c r="A248" s="272" t="s">
        <v>392</v>
      </c>
      <c r="B248" s="311">
        <v>21.6</v>
      </c>
      <c r="C248" s="312">
        <v>20.8</v>
      </c>
      <c r="D248" s="312">
        <v>23.2</v>
      </c>
      <c r="E248" s="312">
        <v>23.2</v>
      </c>
      <c r="F248" s="421">
        <v>23.2</v>
      </c>
      <c r="G248" s="422">
        <v>15.2</v>
      </c>
      <c r="H248" s="421">
        <v>15.2</v>
      </c>
      <c r="I248" s="421">
        <v>15.2</v>
      </c>
      <c r="J248" s="421">
        <v>15.2</v>
      </c>
      <c r="K248" s="423">
        <v>15.2</v>
      </c>
      <c r="L248" s="421">
        <v>50.4</v>
      </c>
      <c r="M248" s="421">
        <v>55.2</v>
      </c>
      <c r="N248" s="421">
        <v>55.2</v>
      </c>
      <c r="O248" s="421">
        <v>55.2</v>
      </c>
      <c r="P248" s="421">
        <v>56</v>
      </c>
      <c r="Q248" s="422">
        <v>27.2</v>
      </c>
      <c r="R248" s="421">
        <v>28.8</v>
      </c>
      <c r="S248" s="421">
        <v>28.8</v>
      </c>
      <c r="T248" s="421">
        <v>28</v>
      </c>
      <c r="U248" s="423">
        <v>23.2</v>
      </c>
      <c r="V248" s="421">
        <v>33.6</v>
      </c>
      <c r="W248" s="421">
        <v>33.6</v>
      </c>
      <c r="X248" s="421">
        <v>38.4</v>
      </c>
      <c r="Y248" s="421">
        <v>38.4</v>
      </c>
      <c r="Z248" s="421">
        <v>38.4</v>
      </c>
      <c r="AA248" s="422">
        <v>9.6</v>
      </c>
      <c r="AB248" s="421">
        <v>9.6</v>
      </c>
      <c r="AC248" s="421">
        <v>9.6</v>
      </c>
      <c r="AD248" s="421">
        <v>9.6</v>
      </c>
      <c r="AE248" s="423">
        <v>9.6</v>
      </c>
      <c r="AF248" s="421">
        <v>11.2</v>
      </c>
      <c r="AG248" s="421">
        <v>13.6</v>
      </c>
      <c r="AH248" s="421">
        <v>13.6</v>
      </c>
      <c r="AI248" s="421">
        <v>13.6</v>
      </c>
      <c r="AJ248" s="421">
        <v>13.6</v>
      </c>
      <c r="AK248" s="422">
        <v>916</v>
      </c>
      <c r="AL248" s="421">
        <v>916</v>
      </c>
      <c r="AM248" s="421">
        <v>916</v>
      </c>
      <c r="AN248" s="421">
        <v>916</v>
      </c>
      <c r="AO248" s="423">
        <v>916</v>
      </c>
      <c r="AP248" s="421">
        <v>1084</v>
      </c>
      <c r="AQ248" s="421">
        <v>1084</v>
      </c>
      <c r="AR248" s="421">
        <v>1075.2</v>
      </c>
      <c r="AS248" s="421">
        <v>1096.8</v>
      </c>
      <c r="AT248" s="421">
        <v>1090.4000000000001</v>
      </c>
      <c r="AU248" s="422">
        <v>1244</v>
      </c>
      <c r="AV248" s="421">
        <v>1244</v>
      </c>
      <c r="AW248" s="421">
        <v>1244</v>
      </c>
      <c r="AX248" s="421">
        <v>1276</v>
      </c>
      <c r="AY248" s="423">
        <v>1276</v>
      </c>
      <c r="AZ248" s="421">
        <v>1026.4000000000001</v>
      </c>
      <c r="BA248" s="421">
        <v>1026.4000000000001</v>
      </c>
      <c r="BB248" s="421">
        <v>1026.4000000000001</v>
      </c>
      <c r="BC248" s="421">
        <v>1026.4000000000001</v>
      </c>
      <c r="BD248" s="421">
        <v>1026.4000000000001</v>
      </c>
      <c r="BE248" s="422">
        <v>460.8</v>
      </c>
      <c r="BF248" s="421">
        <v>460.8</v>
      </c>
      <c r="BG248" s="421">
        <v>622.4</v>
      </c>
      <c r="BH248" s="421">
        <v>622.4</v>
      </c>
      <c r="BI248" s="423">
        <v>747.2</v>
      </c>
      <c r="BJ248" s="424"/>
      <c r="BK248" s="424"/>
      <c r="BL248" s="424"/>
      <c r="BM248" s="314"/>
      <c r="BN248" s="314"/>
      <c r="BO248" s="422">
        <v>795.2</v>
      </c>
      <c r="BP248" s="421">
        <v>795.2</v>
      </c>
      <c r="BQ248" s="421">
        <v>795.2</v>
      </c>
      <c r="BR248" s="421">
        <v>868</v>
      </c>
      <c r="BS248" s="423">
        <v>803.2</v>
      </c>
      <c r="BT248" s="424">
        <v>764.8</v>
      </c>
      <c r="BU248" s="424">
        <v>764.8</v>
      </c>
      <c r="BV248" s="424">
        <v>764.8</v>
      </c>
      <c r="BW248" s="424">
        <v>764.8</v>
      </c>
      <c r="BX248" s="427">
        <v>764.8</v>
      </c>
      <c r="BY248" s="353"/>
    </row>
    <row r="249" spans="1:77" x14ac:dyDescent="0.25">
      <c r="A249" s="272" t="s">
        <v>393</v>
      </c>
      <c r="B249" s="311">
        <v>38.4</v>
      </c>
      <c r="C249" s="312">
        <v>38.4</v>
      </c>
      <c r="D249" s="312">
        <v>40</v>
      </c>
      <c r="E249" s="312">
        <v>39.200000000000003</v>
      </c>
      <c r="F249" s="421">
        <v>39.200000000000003</v>
      </c>
      <c r="G249" s="422">
        <v>30.4</v>
      </c>
      <c r="H249" s="421">
        <v>30.4</v>
      </c>
      <c r="I249" s="421">
        <v>29.6</v>
      </c>
      <c r="J249" s="421">
        <v>29.6</v>
      </c>
      <c r="K249" s="423">
        <v>29.6</v>
      </c>
      <c r="L249" s="421">
        <v>88</v>
      </c>
      <c r="M249" s="421">
        <v>96</v>
      </c>
      <c r="N249" s="421">
        <v>96</v>
      </c>
      <c r="O249" s="421">
        <v>96</v>
      </c>
      <c r="P249" s="421">
        <v>98.4</v>
      </c>
      <c r="Q249" s="422">
        <v>40</v>
      </c>
      <c r="R249" s="421">
        <v>40</v>
      </c>
      <c r="S249" s="421">
        <v>40</v>
      </c>
      <c r="T249" s="421">
        <v>43.2</v>
      </c>
      <c r="U249" s="423">
        <v>43.2</v>
      </c>
      <c r="V249" s="421">
        <v>73.599999999999994</v>
      </c>
      <c r="W249" s="421">
        <v>73.599999999999994</v>
      </c>
      <c r="X249" s="421">
        <v>72</v>
      </c>
      <c r="Y249" s="421">
        <v>72</v>
      </c>
      <c r="Z249" s="421">
        <v>72</v>
      </c>
      <c r="AA249" s="422">
        <v>12</v>
      </c>
      <c r="AB249" s="421">
        <v>12</v>
      </c>
      <c r="AC249" s="421">
        <v>12</v>
      </c>
      <c r="AD249" s="421">
        <v>12</v>
      </c>
      <c r="AE249" s="423">
        <v>12.8</v>
      </c>
      <c r="AF249" s="421">
        <v>36</v>
      </c>
      <c r="AG249" s="421">
        <v>44</v>
      </c>
      <c r="AH249" s="421">
        <v>44</v>
      </c>
      <c r="AI249" s="421">
        <v>44</v>
      </c>
      <c r="AJ249" s="421">
        <v>40.799999999999997</v>
      </c>
      <c r="AK249" s="315" t="s">
        <v>419</v>
      </c>
      <c r="AL249" s="314" t="s">
        <v>419</v>
      </c>
      <c r="AM249" s="314" t="s">
        <v>419</v>
      </c>
      <c r="AN249" s="314" t="s">
        <v>419</v>
      </c>
      <c r="AO249" s="425" t="s">
        <v>419</v>
      </c>
      <c r="AP249" s="421">
        <v>1636</v>
      </c>
      <c r="AQ249" s="421">
        <v>1636</v>
      </c>
      <c r="AR249" s="421">
        <v>1637.6</v>
      </c>
      <c r="AS249" s="421">
        <v>1654.4</v>
      </c>
      <c r="AT249" s="421">
        <v>1657.6</v>
      </c>
      <c r="AU249" s="422">
        <v>1923.2</v>
      </c>
      <c r="AV249" s="421">
        <v>1923.2</v>
      </c>
      <c r="AW249" s="421">
        <v>1923.2</v>
      </c>
      <c r="AX249" s="421">
        <v>1923.2</v>
      </c>
      <c r="AY249" s="423">
        <v>1923.2</v>
      </c>
      <c r="AZ249" s="421">
        <v>1500</v>
      </c>
      <c r="BA249" s="421">
        <v>1500</v>
      </c>
      <c r="BB249" s="421">
        <v>1500</v>
      </c>
      <c r="BC249" s="421">
        <v>1500</v>
      </c>
      <c r="BD249" s="421">
        <v>1500</v>
      </c>
      <c r="BE249" s="422" t="s">
        <v>419</v>
      </c>
      <c r="BF249" s="421" t="s">
        <v>419</v>
      </c>
      <c r="BG249" s="421" t="s">
        <v>419</v>
      </c>
      <c r="BH249" s="421" t="s">
        <v>419</v>
      </c>
      <c r="BI249" s="423" t="s">
        <v>419</v>
      </c>
      <c r="BJ249" s="424"/>
      <c r="BK249" s="424"/>
      <c r="BL249" s="424"/>
      <c r="BM249" s="424"/>
      <c r="BN249" s="424"/>
      <c r="BO249" s="426" t="s">
        <v>419</v>
      </c>
      <c r="BP249" s="424" t="s">
        <v>419</v>
      </c>
      <c r="BQ249" s="424" t="s">
        <v>419</v>
      </c>
      <c r="BR249" s="424" t="s">
        <v>419</v>
      </c>
      <c r="BS249" s="427" t="s">
        <v>419</v>
      </c>
      <c r="BT249" s="424" t="s">
        <v>419</v>
      </c>
      <c r="BU249" s="424" t="s">
        <v>419</v>
      </c>
      <c r="BV249" s="424" t="s">
        <v>419</v>
      </c>
      <c r="BW249" s="424" t="s">
        <v>419</v>
      </c>
      <c r="BX249" s="427" t="s">
        <v>419</v>
      </c>
      <c r="BY249" s="353"/>
    </row>
    <row r="250" spans="1:77" x14ac:dyDescent="0.25">
      <c r="A250" s="272" t="s">
        <v>394</v>
      </c>
      <c r="B250" s="311">
        <v>41.6</v>
      </c>
      <c r="C250" s="312">
        <v>41.6</v>
      </c>
      <c r="D250" s="312">
        <v>41.6</v>
      </c>
      <c r="E250" s="312">
        <v>42.4</v>
      </c>
      <c r="F250" s="421">
        <v>40.799999999999997</v>
      </c>
      <c r="G250" s="422">
        <v>31.2</v>
      </c>
      <c r="H250" s="421">
        <v>31.2</v>
      </c>
      <c r="I250" s="421">
        <v>34.4</v>
      </c>
      <c r="J250" s="421">
        <v>34.4</v>
      </c>
      <c r="K250" s="423">
        <v>34.4</v>
      </c>
      <c r="L250" s="421">
        <v>121.6</v>
      </c>
      <c r="M250" s="421">
        <v>133.6</v>
      </c>
      <c r="N250" s="421">
        <v>133.6</v>
      </c>
      <c r="O250" s="421">
        <v>133.6</v>
      </c>
      <c r="P250" s="421">
        <v>140.80000000000001</v>
      </c>
      <c r="Q250" s="422">
        <v>40</v>
      </c>
      <c r="R250" s="421">
        <v>48</v>
      </c>
      <c r="S250" s="421">
        <v>48</v>
      </c>
      <c r="T250" s="421">
        <v>48</v>
      </c>
      <c r="U250" s="423">
        <v>48</v>
      </c>
      <c r="V250" s="421">
        <v>62.4</v>
      </c>
      <c r="W250" s="421">
        <v>62.4</v>
      </c>
      <c r="X250" s="421">
        <v>64</v>
      </c>
      <c r="Y250" s="421">
        <v>64</v>
      </c>
      <c r="Z250" s="421">
        <v>64</v>
      </c>
      <c r="AA250" s="315">
        <v>12</v>
      </c>
      <c r="AB250" s="314">
        <v>12</v>
      </c>
      <c r="AC250" s="314">
        <v>12</v>
      </c>
      <c r="AD250" s="314">
        <v>12</v>
      </c>
      <c r="AE250" s="425">
        <v>12</v>
      </c>
      <c r="AF250" s="421">
        <v>33.6</v>
      </c>
      <c r="AG250" s="421">
        <v>33.6</v>
      </c>
      <c r="AH250" s="421">
        <v>33.6</v>
      </c>
      <c r="AI250" s="421">
        <v>33.6</v>
      </c>
      <c r="AJ250" s="421">
        <v>33.6</v>
      </c>
      <c r="AK250" s="315" t="s">
        <v>419</v>
      </c>
      <c r="AL250" s="314" t="s">
        <v>419</v>
      </c>
      <c r="AM250" s="314" t="s">
        <v>419</v>
      </c>
      <c r="AN250" s="314" t="s">
        <v>419</v>
      </c>
      <c r="AO250" s="425" t="s">
        <v>419</v>
      </c>
      <c r="AP250" s="421">
        <v>1242.4000000000001</v>
      </c>
      <c r="AQ250" s="421">
        <v>1242.4000000000001</v>
      </c>
      <c r="AR250" s="421">
        <v>1242.4000000000001</v>
      </c>
      <c r="AS250" s="421">
        <v>1242.4000000000001</v>
      </c>
      <c r="AT250" s="421">
        <v>1318.4</v>
      </c>
      <c r="AU250" s="315" t="s">
        <v>419</v>
      </c>
      <c r="AV250" s="314" t="s">
        <v>419</v>
      </c>
      <c r="AW250" s="314" t="s">
        <v>419</v>
      </c>
      <c r="AX250" s="314" t="s">
        <v>419</v>
      </c>
      <c r="AY250" s="425" t="s">
        <v>419</v>
      </c>
      <c r="AZ250" s="424" t="s">
        <v>419</v>
      </c>
      <c r="BA250" s="424" t="s">
        <v>419</v>
      </c>
      <c r="BB250" s="424" t="s">
        <v>419</v>
      </c>
      <c r="BC250" s="424" t="s">
        <v>419</v>
      </c>
      <c r="BD250" s="424" t="s">
        <v>419</v>
      </c>
      <c r="BE250" s="315" t="s">
        <v>419</v>
      </c>
      <c r="BF250" s="314" t="s">
        <v>419</v>
      </c>
      <c r="BG250" s="314" t="s">
        <v>419</v>
      </c>
      <c r="BH250" s="314" t="s">
        <v>419</v>
      </c>
      <c r="BI250" s="425" t="s">
        <v>419</v>
      </c>
      <c r="BJ250" s="424"/>
      <c r="BK250" s="424"/>
      <c r="BL250" s="424"/>
      <c r="BM250" s="424"/>
      <c r="BN250" s="424"/>
      <c r="BO250" s="426" t="s">
        <v>419</v>
      </c>
      <c r="BP250" s="424" t="s">
        <v>419</v>
      </c>
      <c r="BQ250" s="424" t="s">
        <v>419</v>
      </c>
      <c r="BR250" s="424" t="s">
        <v>419</v>
      </c>
      <c r="BS250" s="427" t="s">
        <v>419</v>
      </c>
      <c r="BT250" s="424" t="s">
        <v>419</v>
      </c>
      <c r="BU250" s="424" t="s">
        <v>419</v>
      </c>
      <c r="BV250" s="424" t="s">
        <v>419</v>
      </c>
      <c r="BW250" s="424" t="s">
        <v>419</v>
      </c>
      <c r="BX250" s="427" t="s">
        <v>419</v>
      </c>
      <c r="BY250" s="353"/>
    </row>
    <row r="251" spans="1:77" x14ac:dyDescent="0.25">
      <c r="A251" s="272" t="s">
        <v>395</v>
      </c>
      <c r="B251" s="311">
        <v>37.6</v>
      </c>
      <c r="C251" s="312">
        <v>36.799999999999997</v>
      </c>
      <c r="D251" s="312">
        <v>39.200000000000003</v>
      </c>
      <c r="E251" s="312">
        <v>39.200000000000003</v>
      </c>
      <c r="F251" s="421">
        <v>39.200000000000003</v>
      </c>
      <c r="G251" s="422">
        <v>32.799999999999997</v>
      </c>
      <c r="H251" s="421">
        <v>32.799999999999997</v>
      </c>
      <c r="I251" s="421">
        <v>33.6</v>
      </c>
      <c r="J251" s="421">
        <v>33.6</v>
      </c>
      <c r="K251" s="423">
        <v>33.6</v>
      </c>
      <c r="L251" s="421">
        <v>92.8</v>
      </c>
      <c r="M251" s="421">
        <v>112</v>
      </c>
      <c r="N251" s="421">
        <v>112</v>
      </c>
      <c r="O251" s="421">
        <v>112</v>
      </c>
      <c r="P251" s="421">
        <v>113.6</v>
      </c>
      <c r="Q251" s="422">
        <v>38.4</v>
      </c>
      <c r="R251" s="421">
        <v>38.4</v>
      </c>
      <c r="S251" s="421">
        <v>38.4</v>
      </c>
      <c r="T251" s="421">
        <v>38.4</v>
      </c>
      <c r="U251" s="423">
        <v>38.4</v>
      </c>
      <c r="V251" s="421">
        <v>60.8</v>
      </c>
      <c r="W251" s="421">
        <v>60.8</v>
      </c>
      <c r="X251" s="421">
        <v>64.8</v>
      </c>
      <c r="Y251" s="421">
        <v>64.8</v>
      </c>
      <c r="Z251" s="421">
        <v>64.8</v>
      </c>
      <c r="AA251" s="315" t="s">
        <v>419</v>
      </c>
      <c r="AB251" s="314" t="s">
        <v>419</v>
      </c>
      <c r="AC251" s="314" t="s">
        <v>419</v>
      </c>
      <c r="AD251" s="314" t="s">
        <v>419</v>
      </c>
      <c r="AE251" s="425" t="s">
        <v>419</v>
      </c>
      <c r="AF251" s="421">
        <v>46.4</v>
      </c>
      <c r="AG251" s="421">
        <v>41.6</v>
      </c>
      <c r="AH251" s="421">
        <v>42.4</v>
      </c>
      <c r="AI251" s="421">
        <v>48.8</v>
      </c>
      <c r="AJ251" s="421">
        <v>55.2</v>
      </c>
      <c r="AK251" s="315" t="s">
        <v>419</v>
      </c>
      <c r="AL251" s="314" t="s">
        <v>419</v>
      </c>
      <c r="AM251" s="314" t="s">
        <v>419</v>
      </c>
      <c r="AN251" s="314" t="s">
        <v>419</v>
      </c>
      <c r="AO251" s="425" t="s">
        <v>419</v>
      </c>
      <c r="AP251" s="421">
        <v>1470.4</v>
      </c>
      <c r="AQ251" s="421">
        <v>1470.4</v>
      </c>
      <c r="AR251" s="421">
        <v>1470.4</v>
      </c>
      <c r="AS251" s="421">
        <v>1470.4</v>
      </c>
      <c r="AT251" s="421">
        <v>1470.4</v>
      </c>
      <c r="AU251" s="315" t="s">
        <v>419</v>
      </c>
      <c r="AV251" s="314" t="s">
        <v>419</v>
      </c>
      <c r="AW251" s="314" t="s">
        <v>419</v>
      </c>
      <c r="AX251" s="314" t="s">
        <v>419</v>
      </c>
      <c r="AY251" s="425" t="s">
        <v>419</v>
      </c>
      <c r="AZ251" s="424" t="s">
        <v>419</v>
      </c>
      <c r="BA251" s="424" t="s">
        <v>419</v>
      </c>
      <c r="BB251" s="424" t="s">
        <v>419</v>
      </c>
      <c r="BC251" s="314" t="s">
        <v>419</v>
      </c>
      <c r="BD251" s="314" t="s">
        <v>419</v>
      </c>
      <c r="BE251" s="315" t="s">
        <v>419</v>
      </c>
      <c r="BF251" s="314" t="s">
        <v>419</v>
      </c>
      <c r="BG251" s="314" t="s">
        <v>419</v>
      </c>
      <c r="BH251" s="314" t="s">
        <v>419</v>
      </c>
      <c r="BI251" s="425" t="s">
        <v>419</v>
      </c>
      <c r="BJ251" s="424"/>
      <c r="BK251" s="424"/>
      <c r="BL251" s="424"/>
      <c r="BM251" s="424"/>
      <c r="BN251" s="424"/>
      <c r="BO251" s="426" t="s">
        <v>419</v>
      </c>
      <c r="BP251" s="424" t="s">
        <v>419</v>
      </c>
      <c r="BQ251" s="424" t="s">
        <v>419</v>
      </c>
      <c r="BR251" s="424" t="s">
        <v>419</v>
      </c>
      <c r="BS251" s="427" t="s">
        <v>419</v>
      </c>
      <c r="BT251" s="424" t="s">
        <v>419</v>
      </c>
      <c r="BU251" s="424" t="s">
        <v>419</v>
      </c>
      <c r="BV251" s="424" t="s">
        <v>419</v>
      </c>
      <c r="BW251" s="424" t="s">
        <v>419</v>
      </c>
      <c r="BX251" s="427" t="s">
        <v>419</v>
      </c>
      <c r="BY251" s="353"/>
    </row>
    <row r="252" spans="1:77" x14ac:dyDescent="0.25">
      <c r="A252" s="272" t="s">
        <v>396</v>
      </c>
      <c r="B252" s="311">
        <v>41.6</v>
      </c>
      <c r="C252" s="312">
        <v>41.6</v>
      </c>
      <c r="D252" s="312">
        <v>39.200000000000003</v>
      </c>
      <c r="E252" s="312">
        <v>40</v>
      </c>
      <c r="F252" s="421">
        <v>39.200000000000003</v>
      </c>
      <c r="G252" s="422">
        <v>31.2</v>
      </c>
      <c r="H252" s="421">
        <v>31.2</v>
      </c>
      <c r="I252" s="421">
        <v>32</v>
      </c>
      <c r="J252" s="421">
        <v>32</v>
      </c>
      <c r="K252" s="423">
        <v>32</v>
      </c>
      <c r="L252" s="421">
        <v>108.8</v>
      </c>
      <c r="M252" s="421">
        <v>119.2</v>
      </c>
      <c r="N252" s="421">
        <v>119.2</v>
      </c>
      <c r="O252" s="421">
        <v>119.2</v>
      </c>
      <c r="P252" s="421">
        <v>124</v>
      </c>
      <c r="Q252" s="422">
        <v>40</v>
      </c>
      <c r="R252" s="421">
        <v>47.2</v>
      </c>
      <c r="S252" s="421">
        <v>47.2</v>
      </c>
      <c r="T252" s="421">
        <v>47.2</v>
      </c>
      <c r="U252" s="423">
        <v>44</v>
      </c>
      <c r="V252" s="421">
        <v>55.2</v>
      </c>
      <c r="W252" s="421">
        <v>56</v>
      </c>
      <c r="X252" s="421">
        <v>60</v>
      </c>
      <c r="Y252" s="421">
        <v>60</v>
      </c>
      <c r="Z252" s="421">
        <v>60</v>
      </c>
      <c r="AA252" s="315">
        <v>11.2</v>
      </c>
      <c r="AB252" s="314">
        <v>11.2</v>
      </c>
      <c r="AC252" s="314">
        <v>11.2</v>
      </c>
      <c r="AD252" s="314">
        <v>11.2</v>
      </c>
      <c r="AE252" s="425">
        <v>11.2</v>
      </c>
      <c r="AF252" s="421">
        <v>36.799999999999997</v>
      </c>
      <c r="AG252" s="421">
        <v>44</v>
      </c>
      <c r="AH252" s="421">
        <v>44</v>
      </c>
      <c r="AI252" s="421">
        <v>44</v>
      </c>
      <c r="AJ252" s="421">
        <v>52.8</v>
      </c>
      <c r="AK252" s="315" t="s">
        <v>419</v>
      </c>
      <c r="AL252" s="314" t="s">
        <v>419</v>
      </c>
      <c r="AM252" s="314" t="s">
        <v>419</v>
      </c>
      <c r="AN252" s="314" t="s">
        <v>419</v>
      </c>
      <c r="AO252" s="425" t="s">
        <v>419</v>
      </c>
      <c r="AP252" s="421">
        <v>1528.8</v>
      </c>
      <c r="AQ252" s="421">
        <v>1492.8</v>
      </c>
      <c r="AR252" s="421">
        <v>1486.4</v>
      </c>
      <c r="AS252" s="421">
        <v>1664</v>
      </c>
      <c r="AT252" s="421">
        <v>1657.6</v>
      </c>
      <c r="AU252" s="422">
        <v>1413.6</v>
      </c>
      <c r="AV252" s="421">
        <v>1413.6</v>
      </c>
      <c r="AW252" s="421">
        <v>1413.6</v>
      </c>
      <c r="AX252" s="421">
        <v>1413.6</v>
      </c>
      <c r="AY252" s="423">
        <v>1413.6</v>
      </c>
      <c r="AZ252" s="424" t="s">
        <v>419</v>
      </c>
      <c r="BA252" s="424" t="s">
        <v>419</v>
      </c>
      <c r="BB252" s="424" t="s">
        <v>419</v>
      </c>
      <c r="BC252" s="380" t="s">
        <v>419</v>
      </c>
      <c r="BD252" s="314" t="s">
        <v>419</v>
      </c>
      <c r="BE252" s="315" t="s">
        <v>419</v>
      </c>
      <c r="BF252" s="314" t="s">
        <v>419</v>
      </c>
      <c r="BG252" s="314" t="s">
        <v>419</v>
      </c>
      <c r="BH252" s="314" t="s">
        <v>419</v>
      </c>
      <c r="BI252" s="425" t="s">
        <v>419</v>
      </c>
      <c r="BJ252" s="424"/>
      <c r="BK252" s="424"/>
      <c r="BL252" s="424"/>
      <c r="BM252" s="424"/>
      <c r="BN252" s="424"/>
      <c r="BO252" s="426" t="s">
        <v>419</v>
      </c>
      <c r="BP252" s="424" t="s">
        <v>419</v>
      </c>
      <c r="BQ252" s="424" t="s">
        <v>419</v>
      </c>
      <c r="BR252" s="424" t="s">
        <v>419</v>
      </c>
      <c r="BS252" s="427" t="s">
        <v>419</v>
      </c>
      <c r="BT252" s="424" t="s">
        <v>419</v>
      </c>
      <c r="BU252" s="424" t="s">
        <v>419</v>
      </c>
      <c r="BV252" s="424" t="s">
        <v>419</v>
      </c>
      <c r="BW252" s="424" t="s">
        <v>419</v>
      </c>
      <c r="BX252" s="427" t="s">
        <v>419</v>
      </c>
      <c r="BY252" s="353"/>
    </row>
    <row r="253" spans="1:77" x14ac:dyDescent="0.25">
      <c r="A253" s="272" t="s">
        <v>397</v>
      </c>
      <c r="B253" s="311">
        <v>25.6</v>
      </c>
      <c r="C253" s="312">
        <v>23.2</v>
      </c>
      <c r="D253" s="312">
        <v>25.6</v>
      </c>
      <c r="E253" s="312">
        <v>24</v>
      </c>
      <c r="F253" s="421">
        <v>24.8</v>
      </c>
      <c r="G253" s="422">
        <v>19.2</v>
      </c>
      <c r="H253" s="421">
        <v>19.2</v>
      </c>
      <c r="I253" s="421">
        <v>24.8</v>
      </c>
      <c r="J253" s="421">
        <v>26.4</v>
      </c>
      <c r="K253" s="423">
        <v>24.8</v>
      </c>
      <c r="L253" s="421">
        <v>44.8</v>
      </c>
      <c r="M253" s="421">
        <v>54.4</v>
      </c>
      <c r="N253" s="421">
        <v>52.8</v>
      </c>
      <c r="O253" s="421">
        <v>54.4</v>
      </c>
      <c r="P253" s="421">
        <v>54.4</v>
      </c>
      <c r="Q253" s="422">
        <v>19.2</v>
      </c>
      <c r="R253" s="421">
        <v>23.2</v>
      </c>
      <c r="S253" s="421">
        <v>23.2</v>
      </c>
      <c r="T253" s="421">
        <v>23.2</v>
      </c>
      <c r="U253" s="423">
        <v>26.4</v>
      </c>
      <c r="V253" s="421">
        <v>34.4</v>
      </c>
      <c r="W253" s="421">
        <v>34.4</v>
      </c>
      <c r="X253" s="421">
        <v>41.6</v>
      </c>
      <c r="Y253" s="421">
        <v>41.6</v>
      </c>
      <c r="Z253" s="421">
        <v>41.6</v>
      </c>
      <c r="AA253" s="315">
        <v>10.4</v>
      </c>
      <c r="AB253" s="314">
        <v>10.4</v>
      </c>
      <c r="AC253" s="314">
        <v>10.4</v>
      </c>
      <c r="AD253" s="314">
        <v>10.4</v>
      </c>
      <c r="AE253" s="425">
        <v>10.4</v>
      </c>
      <c r="AF253" s="421">
        <v>36</v>
      </c>
      <c r="AG253" s="421">
        <v>42.4</v>
      </c>
      <c r="AH253" s="421">
        <v>42.4</v>
      </c>
      <c r="AI253" s="421">
        <v>42.4</v>
      </c>
      <c r="AJ253" s="421">
        <v>41.6</v>
      </c>
      <c r="AK253" s="315" t="s">
        <v>419</v>
      </c>
      <c r="AL253" s="314" t="s">
        <v>419</v>
      </c>
      <c r="AM253" s="314" t="s">
        <v>419</v>
      </c>
      <c r="AN253" s="314" t="s">
        <v>419</v>
      </c>
      <c r="AO253" s="425" t="s">
        <v>419</v>
      </c>
      <c r="AP253" s="421">
        <v>1024</v>
      </c>
      <c r="AQ253" s="421">
        <v>1024</v>
      </c>
      <c r="AR253" s="421">
        <v>1024</v>
      </c>
      <c r="AS253" s="421">
        <v>1151.2</v>
      </c>
      <c r="AT253" s="421">
        <v>1092</v>
      </c>
      <c r="AU253" s="422">
        <v>711.2</v>
      </c>
      <c r="AV253" s="421">
        <v>711.2</v>
      </c>
      <c r="AW253" s="421">
        <v>711.2</v>
      </c>
      <c r="AX253" s="421">
        <v>711.2</v>
      </c>
      <c r="AY253" s="423">
        <v>711.2</v>
      </c>
      <c r="AZ253" s="424" t="s">
        <v>419</v>
      </c>
      <c r="BA253" s="424" t="s">
        <v>419</v>
      </c>
      <c r="BB253" s="424" t="s">
        <v>419</v>
      </c>
      <c r="BC253" s="314" t="s">
        <v>419</v>
      </c>
      <c r="BD253" s="314" t="s">
        <v>419</v>
      </c>
      <c r="BE253" s="422">
        <v>761.6</v>
      </c>
      <c r="BF253" s="421">
        <v>761.6</v>
      </c>
      <c r="BG253" s="421">
        <v>761.6</v>
      </c>
      <c r="BH253" s="421">
        <v>761.6</v>
      </c>
      <c r="BI253" s="423">
        <v>761.6</v>
      </c>
      <c r="BJ253" s="424"/>
      <c r="BK253" s="424"/>
      <c r="BL253" s="424"/>
      <c r="BM253" s="424"/>
      <c r="BN253" s="424"/>
      <c r="BO253" s="426">
        <v>681.6</v>
      </c>
      <c r="BP253" s="424">
        <v>681.6</v>
      </c>
      <c r="BQ253" s="424">
        <v>681.6</v>
      </c>
      <c r="BR253" s="314">
        <v>681.6</v>
      </c>
      <c r="BS253" s="425">
        <v>681.6</v>
      </c>
      <c r="BT253" s="421">
        <v>681.6</v>
      </c>
      <c r="BU253" s="421">
        <v>929.6</v>
      </c>
      <c r="BV253" s="421">
        <v>929.6</v>
      </c>
      <c r="BW253" s="421">
        <v>929.6</v>
      </c>
      <c r="BX253" s="423">
        <v>929.6</v>
      </c>
      <c r="BY253" s="353"/>
    </row>
    <row r="254" spans="1:77" x14ac:dyDescent="0.25">
      <c r="A254" s="272" t="s">
        <v>398</v>
      </c>
      <c r="B254" s="311">
        <v>34.4</v>
      </c>
      <c r="C254" s="312">
        <v>33.6</v>
      </c>
      <c r="D254" s="312">
        <v>33.6</v>
      </c>
      <c r="E254" s="312">
        <v>33.6</v>
      </c>
      <c r="F254" s="421">
        <v>33.6</v>
      </c>
      <c r="G254" s="422">
        <v>24</v>
      </c>
      <c r="H254" s="421">
        <v>24</v>
      </c>
      <c r="I254" s="421">
        <v>24.8</v>
      </c>
      <c r="J254" s="421">
        <v>24.8</v>
      </c>
      <c r="K254" s="423">
        <v>24.8</v>
      </c>
      <c r="L254" s="421">
        <v>76</v>
      </c>
      <c r="M254" s="421">
        <v>83.2</v>
      </c>
      <c r="N254" s="421">
        <v>83.2</v>
      </c>
      <c r="O254" s="421">
        <v>83.2</v>
      </c>
      <c r="P254" s="421">
        <v>84.8</v>
      </c>
      <c r="Q254" s="422">
        <v>36</v>
      </c>
      <c r="R254" s="421">
        <v>36</v>
      </c>
      <c r="S254" s="421">
        <v>36</v>
      </c>
      <c r="T254" s="421">
        <v>36</v>
      </c>
      <c r="U254" s="423">
        <v>36</v>
      </c>
      <c r="V254" s="421">
        <v>53.6</v>
      </c>
      <c r="W254" s="421">
        <v>53.6</v>
      </c>
      <c r="X254" s="421">
        <v>53.6</v>
      </c>
      <c r="Y254" s="421">
        <v>60</v>
      </c>
      <c r="Z254" s="421">
        <v>60</v>
      </c>
      <c r="AA254" s="315">
        <v>11.2</v>
      </c>
      <c r="AB254" s="314">
        <v>11.2</v>
      </c>
      <c r="AC254" s="314">
        <v>11.2</v>
      </c>
      <c r="AD254" s="314">
        <v>11.2</v>
      </c>
      <c r="AE254" s="425">
        <v>11.2</v>
      </c>
      <c r="AF254" s="421">
        <v>50.4</v>
      </c>
      <c r="AG254" s="421">
        <v>50.4</v>
      </c>
      <c r="AH254" s="421">
        <v>50.4</v>
      </c>
      <c r="AI254" s="421">
        <v>50.4</v>
      </c>
      <c r="AJ254" s="421">
        <v>50.4</v>
      </c>
      <c r="AK254" s="315" t="s">
        <v>419</v>
      </c>
      <c r="AL254" s="314" t="s">
        <v>419</v>
      </c>
      <c r="AM254" s="314" t="s">
        <v>419</v>
      </c>
      <c r="AN254" s="314" t="s">
        <v>419</v>
      </c>
      <c r="AO254" s="425" t="s">
        <v>419</v>
      </c>
      <c r="AP254" s="421">
        <v>1612.8</v>
      </c>
      <c r="AQ254" s="421">
        <v>1612</v>
      </c>
      <c r="AR254" s="421">
        <v>1611.2</v>
      </c>
      <c r="AS254" s="421">
        <v>1628.8</v>
      </c>
      <c r="AT254" s="421">
        <v>1632</v>
      </c>
      <c r="AU254" s="422">
        <v>1466.4</v>
      </c>
      <c r="AV254" s="421">
        <v>1466.4</v>
      </c>
      <c r="AW254" s="421">
        <v>1466.4</v>
      </c>
      <c r="AX254" s="421">
        <v>1396</v>
      </c>
      <c r="AY254" s="423">
        <v>1396</v>
      </c>
      <c r="AZ254" s="424">
        <v>1101.5999999999999</v>
      </c>
      <c r="BA254" s="424">
        <v>1276</v>
      </c>
      <c r="BB254" s="424">
        <v>1276</v>
      </c>
      <c r="BC254" s="314">
        <v>1276</v>
      </c>
      <c r="BD254" s="314">
        <v>1276</v>
      </c>
      <c r="BE254" s="315" t="s">
        <v>419</v>
      </c>
      <c r="BF254" s="314" t="s">
        <v>419</v>
      </c>
      <c r="BG254" s="314" t="s">
        <v>419</v>
      </c>
      <c r="BH254" s="314" t="s">
        <v>419</v>
      </c>
      <c r="BI254" s="425" t="s">
        <v>419</v>
      </c>
      <c r="BJ254" s="424"/>
      <c r="BK254" s="424"/>
      <c r="BL254" s="424"/>
      <c r="BM254" s="314"/>
      <c r="BN254" s="314"/>
      <c r="BO254" s="422">
        <v>974.4</v>
      </c>
      <c r="BP254" s="421">
        <v>974.4</v>
      </c>
      <c r="BQ254" s="421">
        <v>974.4</v>
      </c>
      <c r="BR254" s="421">
        <v>974.4</v>
      </c>
      <c r="BS254" s="423">
        <v>974.4</v>
      </c>
      <c r="BT254" s="424" t="s">
        <v>419</v>
      </c>
      <c r="BU254" s="424" t="s">
        <v>419</v>
      </c>
      <c r="BV254" s="424" t="s">
        <v>419</v>
      </c>
      <c r="BW254" s="424" t="s">
        <v>419</v>
      </c>
      <c r="BX254" s="427" t="s">
        <v>419</v>
      </c>
      <c r="BY254" s="353"/>
    </row>
    <row r="255" spans="1:77" x14ac:dyDescent="0.25">
      <c r="A255" s="272" t="s">
        <v>399</v>
      </c>
      <c r="B255" s="311">
        <v>22.4</v>
      </c>
      <c r="C255" s="312">
        <v>22.4</v>
      </c>
      <c r="D255" s="312">
        <v>24</v>
      </c>
      <c r="E255" s="312">
        <v>21.6</v>
      </c>
      <c r="F255" s="421">
        <v>24</v>
      </c>
      <c r="G255" s="422">
        <v>16</v>
      </c>
      <c r="H255" s="421">
        <v>16</v>
      </c>
      <c r="I255" s="421">
        <v>18.399999999999999</v>
      </c>
      <c r="J255" s="421">
        <v>18.399999999999999</v>
      </c>
      <c r="K255" s="423">
        <v>18.399999999999999</v>
      </c>
      <c r="L255" s="421">
        <v>43.2</v>
      </c>
      <c r="M255" s="421">
        <v>51.2</v>
      </c>
      <c r="N255" s="421">
        <v>52</v>
      </c>
      <c r="O255" s="421">
        <v>53.6</v>
      </c>
      <c r="P255" s="421">
        <v>55.2</v>
      </c>
      <c r="Q255" s="422">
        <v>24</v>
      </c>
      <c r="R255" s="421">
        <v>24</v>
      </c>
      <c r="S255" s="421">
        <v>24</v>
      </c>
      <c r="T255" s="421">
        <v>24</v>
      </c>
      <c r="U255" s="423">
        <v>24</v>
      </c>
      <c r="V255" s="421">
        <v>35.200000000000003</v>
      </c>
      <c r="W255" s="421">
        <v>34.4</v>
      </c>
      <c r="X255" s="421">
        <v>44.8</v>
      </c>
      <c r="Y255" s="421">
        <v>44</v>
      </c>
      <c r="Z255" s="421">
        <v>34.4</v>
      </c>
      <c r="AA255" s="422">
        <v>10.4</v>
      </c>
      <c r="AB255" s="421">
        <v>10.4</v>
      </c>
      <c r="AC255" s="421">
        <v>10.4</v>
      </c>
      <c r="AD255" s="421">
        <v>10.4</v>
      </c>
      <c r="AE255" s="423">
        <v>10.4</v>
      </c>
      <c r="AF255" s="421">
        <v>34.4</v>
      </c>
      <c r="AG255" s="421">
        <v>36</v>
      </c>
      <c r="AH255" s="421">
        <v>36</v>
      </c>
      <c r="AI255" s="421">
        <v>36</v>
      </c>
      <c r="AJ255" s="421">
        <v>42.4</v>
      </c>
      <c r="AK255" s="315" t="s">
        <v>419</v>
      </c>
      <c r="AL255" s="314" t="s">
        <v>419</v>
      </c>
      <c r="AM255" s="314" t="s">
        <v>419</v>
      </c>
      <c r="AN255" s="314" t="s">
        <v>419</v>
      </c>
      <c r="AO255" s="425" t="s">
        <v>419</v>
      </c>
      <c r="AP255" s="421">
        <v>850.4</v>
      </c>
      <c r="AQ255" s="421">
        <v>857.6</v>
      </c>
      <c r="AR255" s="421">
        <v>920</v>
      </c>
      <c r="AS255" s="421">
        <v>978.4</v>
      </c>
      <c r="AT255" s="421">
        <v>964.8</v>
      </c>
      <c r="AU255" s="422">
        <v>1053.5999999999999</v>
      </c>
      <c r="AV255" s="421">
        <v>1053.5999999999999</v>
      </c>
      <c r="AW255" s="421">
        <v>1053.5999999999999</v>
      </c>
      <c r="AX255" s="421">
        <v>1053.5999999999999</v>
      </c>
      <c r="AY255" s="423">
        <v>1053.5999999999999</v>
      </c>
      <c r="AZ255" s="424" t="s">
        <v>419</v>
      </c>
      <c r="BA255" s="424" t="s">
        <v>419</v>
      </c>
      <c r="BB255" s="424" t="s">
        <v>419</v>
      </c>
      <c r="BC255" s="314" t="s">
        <v>419</v>
      </c>
      <c r="BD255" s="314" t="s">
        <v>419</v>
      </c>
      <c r="BE255" s="315" t="s">
        <v>419</v>
      </c>
      <c r="BF255" s="314" t="s">
        <v>419</v>
      </c>
      <c r="BG255" s="314" t="s">
        <v>419</v>
      </c>
      <c r="BH255" s="314" t="s">
        <v>419</v>
      </c>
      <c r="BI255" s="425" t="s">
        <v>419</v>
      </c>
      <c r="BJ255" s="424"/>
      <c r="BK255" s="424"/>
      <c r="BL255" s="424"/>
      <c r="BM255" s="424"/>
      <c r="BN255" s="424"/>
      <c r="BO255" s="426" t="s">
        <v>419</v>
      </c>
      <c r="BP255" s="424" t="s">
        <v>419</v>
      </c>
      <c r="BQ255" s="424" t="s">
        <v>419</v>
      </c>
      <c r="BR255" s="424" t="s">
        <v>419</v>
      </c>
      <c r="BS255" s="427" t="s">
        <v>419</v>
      </c>
      <c r="BT255" s="424" t="s">
        <v>419</v>
      </c>
      <c r="BU255" s="424" t="s">
        <v>419</v>
      </c>
      <c r="BV255" s="424" t="s">
        <v>419</v>
      </c>
      <c r="BW255" s="424" t="s">
        <v>419</v>
      </c>
      <c r="BX255" s="427" t="s">
        <v>419</v>
      </c>
      <c r="BY255" s="353"/>
    </row>
    <row r="256" spans="1:77" x14ac:dyDescent="0.25">
      <c r="A256" s="272" t="s">
        <v>400</v>
      </c>
      <c r="B256" s="311">
        <v>33.6</v>
      </c>
      <c r="C256" s="312">
        <v>34.4</v>
      </c>
      <c r="D256" s="312">
        <v>36</v>
      </c>
      <c r="E256" s="312">
        <v>36.799999999999997</v>
      </c>
      <c r="F256" s="421">
        <v>36.799999999999997</v>
      </c>
      <c r="G256" s="422">
        <v>27.2</v>
      </c>
      <c r="H256" s="421">
        <v>27.2</v>
      </c>
      <c r="I256" s="421">
        <v>28.8</v>
      </c>
      <c r="J256" s="421">
        <v>28.8</v>
      </c>
      <c r="K256" s="423">
        <v>28.8</v>
      </c>
      <c r="L256" s="421">
        <v>64</v>
      </c>
      <c r="M256" s="421">
        <v>76.8</v>
      </c>
      <c r="N256" s="421">
        <v>76.8</v>
      </c>
      <c r="O256" s="421">
        <v>76.8</v>
      </c>
      <c r="P256" s="421">
        <v>79.2</v>
      </c>
      <c r="Q256" s="422">
        <v>27.2</v>
      </c>
      <c r="R256" s="421">
        <v>27.2</v>
      </c>
      <c r="S256" s="421">
        <v>27.2</v>
      </c>
      <c r="T256" s="421">
        <v>27.2</v>
      </c>
      <c r="U256" s="423">
        <v>21.6</v>
      </c>
      <c r="V256" s="421">
        <v>58.4</v>
      </c>
      <c r="W256" s="421">
        <v>58.4</v>
      </c>
      <c r="X256" s="421">
        <v>63.2</v>
      </c>
      <c r="Y256" s="421">
        <v>63.2</v>
      </c>
      <c r="Z256" s="421">
        <v>63.2</v>
      </c>
      <c r="AA256" s="315" t="s">
        <v>419</v>
      </c>
      <c r="AB256" s="314" t="s">
        <v>419</v>
      </c>
      <c r="AC256" s="314" t="s">
        <v>419</v>
      </c>
      <c r="AD256" s="314" t="s">
        <v>419</v>
      </c>
      <c r="AE256" s="425" t="s">
        <v>419</v>
      </c>
      <c r="AF256" s="421">
        <v>50.4</v>
      </c>
      <c r="AG256" s="421">
        <v>56.8</v>
      </c>
      <c r="AH256" s="421">
        <v>56.8</v>
      </c>
      <c r="AI256" s="421">
        <v>56.8</v>
      </c>
      <c r="AJ256" s="421">
        <v>58.4</v>
      </c>
      <c r="AK256" s="315" t="s">
        <v>419</v>
      </c>
      <c r="AL256" s="314" t="s">
        <v>419</v>
      </c>
      <c r="AM256" s="314" t="s">
        <v>419</v>
      </c>
      <c r="AN256" s="314" t="s">
        <v>419</v>
      </c>
      <c r="AO256" s="425" t="s">
        <v>419</v>
      </c>
      <c r="AP256" s="421">
        <v>1128.8</v>
      </c>
      <c r="AQ256" s="421">
        <v>1129.5999999999999</v>
      </c>
      <c r="AR256" s="421">
        <v>1161.5999999999999</v>
      </c>
      <c r="AS256" s="421">
        <v>1297.5999999999999</v>
      </c>
      <c r="AT256" s="421">
        <v>1356</v>
      </c>
      <c r="AU256" s="422">
        <v>1268.8</v>
      </c>
      <c r="AV256" s="421">
        <v>1268.8</v>
      </c>
      <c r="AW256" s="421">
        <v>1268.8</v>
      </c>
      <c r="AX256" s="421">
        <v>1268.8</v>
      </c>
      <c r="AY256" s="423">
        <v>1268.8</v>
      </c>
      <c r="AZ256" s="424" t="s">
        <v>419</v>
      </c>
      <c r="BA256" s="424" t="s">
        <v>419</v>
      </c>
      <c r="BB256" s="424" t="s">
        <v>419</v>
      </c>
      <c r="BC256" s="314" t="s">
        <v>419</v>
      </c>
      <c r="BD256" s="314" t="s">
        <v>419</v>
      </c>
      <c r="BE256" s="315" t="s">
        <v>419</v>
      </c>
      <c r="BF256" s="314" t="s">
        <v>419</v>
      </c>
      <c r="BG256" s="314" t="s">
        <v>419</v>
      </c>
      <c r="BH256" s="314" t="s">
        <v>419</v>
      </c>
      <c r="BI256" s="425" t="s">
        <v>419</v>
      </c>
      <c r="BJ256" s="424"/>
      <c r="BK256" s="424"/>
      <c r="BL256" s="424"/>
      <c r="BM256" s="424"/>
      <c r="BN256" s="424"/>
      <c r="BO256" s="426" t="s">
        <v>419</v>
      </c>
      <c r="BP256" s="424" t="s">
        <v>419</v>
      </c>
      <c r="BQ256" s="424" t="s">
        <v>419</v>
      </c>
      <c r="BR256" s="424" t="s">
        <v>419</v>
      </c>
      <c r="BS256" s="427" t="s">
        <v>419</v>
      </c>
      <c r="BT256" s="424" t="s">
        <v>419</v>
      </c>
      <c r="BU256" s="424" t="s">
        <v>419</v>
      </c>
      <c r="BV256" s="424" t="s">
        <v>419</v>
      </c>
      <c r="BW256" s="424" t="s">
        <v>419</v>
      </c>
      <c r="BX256" s="427" t="s">
        <v>419</v>
      </c>
      <c r="BY256" s="353"/>
    </row>
    <row r="257" spans="1:77" x14ac:dyDescent="0.25">
      <c r="A257" s="272" t="s">
        <v>401</v>
      </c>
      <c r="B257" s="311">
        <v>45.6</v>
      </c>
      <c r="C257" s="312">
        <v>46.4</v>
      </c>
      <c r="D257" s="312">
        <v>46.4</v>
      </c>
      <c r="E257" s="312">
        <v>47.2</v>
      </c>
      <c r="F257" s="421">
        <v>49.6</v>
      </c>
      <c r="G257" s="422">
        <v>35.200000000000003</v>
      </c>
      <c r="H257" s="421">
        <v>35.200000000000003</v>
      </c>
      <c r="I257" s="421">
        <v>37.6</v>
      </c>
      <c r="J257" s="421">
        <v>37.6</v>
      </c>
      <c r="K257" s="423">
        <v>37.6</v>
      </c>
      <c r="L257" s="421">
        <v>112</v>
      </c>
      <c r="M257" s="421">
        <v>124.8</v>
      </c>
      <c r="N257" s="421">
        <v>124.8</v>
      </c>
      <c r="O257" s="421">
        <v>124.8</v>
      </c>
      <c r="P257" s="421">
        <v>126.4</v>
      </c>
      <c r="Q257" s="422">
        <v>28</v>
      </c>
      <c r="R257" s="421">
        <v>28</v>
      </c>
      <c r="S257" s="421">
        <v>28</v>
      </c>
      <c r="T257" s="421">
        <v>28</v>
      </c>
      <c r="U257" s="423">
        <v>28</v>
      </c>
      <c r="V257" s="421">
        <v>60</v>
      </c>
      <c r="W257" s="421">
        <v>60</v>
      </c>
      <c r="X257" s="421">
        <v>64</v>
      </c>
      <c r="Y257" s="421">
        <v>64</v>
      </c>
      <c r="Z257" s="421">
        <v>64</v>
      </c>
      <c r="AA257" s="422">
        <v>11.2</v>
      </c>
      <c r="AB257" s="421">
        <v>11.2</v>
      </c>
      <c r="AC257" s="421">
        <v>11.2</v>
      </c>
      <c r="AD257" s="421">
        <v>11.2</v>
      </c>
      <c r="AE257" s="423">
        <v>11.2</v>
      </c>
      <c r="AF257" s="421">
        <v>60</v>
      </c>
      <c r="AG257" s="421">
        <v>60</v>
      </c>
      <c r="AH257" s="421">
        <v>60</v>
      </c>
      <c r="AI257" s="421">
        <v>60</v>
      </c>
      <c r="AJ257" s="421">
        <v>60</v>
      </c>
      <c r="AK257" s="315" t="s">
        <v>419</v>
      </c>
      <c r="AL257" s="314" t="s">
        <v>419</v>
      </c>
      <c r="AM257" s="314" t="s">
        <v>419</v>
      </c>
      <c r="AN257" s="314" t="s">
        <v>419</v>
      </c>
      <c r="AO257" s="425" t="s">
        <v>419</v>
      </c>
      <c r="AP257" s="424" t="s">
        <v>419</v>
      </c>
      <c r="AQ257" s="424" t="s">
        <v>419</v>
      </c>
      <c r="AR257" s="424" t="s">
        <v>419</v>
      </c>
      <c r="AS257" s="424" t="s">
        <v>419</v>
      </c>
      <c r="AT257" s="424" t="s">
        <v>419</v>
      </c>
      <c r="AU257" s="422">
        <v>1328</v>
      </c>
      <c r="AV257" s="421">
        <v>1328</v>
      </c>
      <c r="AW257" s="421">
        <v>1328</v>
      </c>
      <c r="AX257" s="421">
        <v>1328</v>
      </c>
      <c r="AY257" s="423">
        <v>1328</v>
      </c>
      <c r="AZ257" s="424" t="s">
        <v>419</v>
      </c>
      <c r="BA257" s="424" t="s">
        <v>419</v>
      </c>
      <c r="BB257" s="424" t="s">
        <v>419</v>
      </c>
      <c r="BC257" s="314" t="s">
        <v>419</v>
      </c>
      <c r="BD257" s="314" t="s">
        <v>419</v>
      </c>
      <c r="BE257" s="315" t="s">
        <v>419</v>
      </c>
      <c r="BF257" s="314" t="s">
        <v>419</v>
      </c>
      <c r="BG257" s="314" t="s">
        <v>419</v>
      </c>
      <c r="BH257" s="314" t="s">
        <v>419</v>
      </c>
      <c r="BI257" s="425" t="s">
        <v>419</v>
      </c>
      <c r="BJ257" s="424"/>
      <c r="BK257" s="424"/>
      <c r="BL257" s="424"/>
      <c r="BM257" s="424"/>
      <c r="BN257" s="424"/>
      <c r="BO257" s="426" t="s">
        <v>419</v>
      </c>
      <c r="BP257" s="424" t="s">
        <v>419</v>
      </c>
      <c r="BQ257" s="424" t="s">
        <v>419</v>
      </c>
      <c r="BR257" s="424" t="s">
        <v>419</v>
      </c>
      <c r="BS257" s="427" t="s">
        <v>419</v>
      </c>
      <c r="BT257" s="424" t="s">
        <v>419</v>
      </c>
      <c r="BU257" s="424" t="s">
        <v>419</v>
      </c>
      <c r="BV257" s="424" t="s">
        <v>419</v>
      </c>
      <c r="BW257" s="424" t="s">
        <v>419</v>
      </c>
      <c r="BX257" s="427" t="s">
        <v>419</v>
      </c>
      <c r="BY257" s="353"/>
    </row>
    <row r="258" spans="1:77" x14ac:dyDescent="0.25">
      <c r="A258" s="272" t="s">
        <v>402</v>
      </c>
      <c r="B258" s="311">
        <v>43.2</v>
      </c>
      <c r="C258" s="312">
        <v>43.2</v>
      </c>
      <c r="D258" s="312">
        <v>43.2</v>
      </c>
      <c r="E258" s="312">
        <v>43.2</v>
      </c>
      <c r="F258" s="421">
        <v>44</v>
      </c>
      <c r="G258" s="422">
        <v>36.799999999999997</v>
      </c>
      <c r="H258" s="421">
        <v>36.799999999999997</v>
      </c>
      <c r="I258" s="421">
        <v>39.200000000000003</v>
      </c>
      <c r="J258" s="421">
        <v>39.200000000000003</v>
      </c>
      <c r="K258" s="423">
        <v>39.200000000000003</v>
      </c>
      <c r="L258" s="421">
        <v>119.2</v>
      </c>
      <c r="M258" s="421">
        <v>133.6</v>
      </c>
      <c r="N258" s="421">
        <v>133.6</v>
      </c>
      <c r="O258" s="421">
        <v>133.6</v>
      </c>
      <c r="P258" s="421">
        <v>139.19999999999999</v>
      </c>
      <c r="Q258" s="422">
        <v>40</v>
      </c>
      <c r="R258" s="421">
        <v>40</v>
      </c>
      <c r="S258" s="421">
        <v>40</v>
      </c>
      <c r="T258" s="421">
        <v>40</v>
      </c>
      <c r="U258" s="423">
        <v>40</v>
      </c>
      <c r="V258" s="421">
        <v>75.2</v>
      </c>
      <c r="W258" s="421">
        <v>72</v>
      </c>
      <c r="X258" s="421">
        <v>61.6</v>
      </c>
      <c r="Y258" s="421">
        <v>61.6</v>
      </c>
      <c r="Z258" s="421">
        <v>61.6</v>
      </c>
      <c r="AA258" s="315" t="s">
        <v>419</v>
      </c>
      <c r="AB258" s="314" t="s">
        <v>419</v>
      </c>
      <c r="AC258" s="314" t="s">
        <v>419</v>
      </c>
      <c r="AD258" s="314" t="s">
        <v>419</v>
      </c>
      <c r="AE258" s="425" t="s">
        <v>419</v>
      </c>
      <c r="AF258" s="421">
        <v>60</v>
      </c>
      <c r="AG258" s="421">
        <v>60</v>
      </c>
      <c r="AH258" s="421">
        <v>60</v>
      </c>
      <c r="AI258" s="421">
        <v>60</v>
      </c>
      <c r="AJ258" s="421">
        <v>72</v>
      </c>
      <c r="AK258" s="315" t="s">
        <v>419</v>
      </c>
      <c r="AL258" s="314" t="s">
        <v>419</v>
      </c>
      <c r="AM258" s="314" t="s">
        <v>419</v>
      </c>
      <c r="AN258" s="314" t="s">
        <v>419</v>
      </c>
      <c r="AO258" s="425" t="s">
        <v>419</v>
      </c>
      <c r="AP258" s="424" t="s">
        <v>419</v>
      </c>
      <c r="AQ258" s="424" t="s">
        <v>419</v>
      </c>
      <c r="AR258" s="424" t="s">
        <v>419</v>
      </c>
      <c r="AS258" s="424" t="s">
        <v>419</v>
      </c>
      <c r="AT258" s="424" t="s">
        <v>419</v>
      </c>
      <c r="AU258" s="315" t="s">
        <v>419</v>
      </c>
      <c r="AV258" s="314" t="s">
        <v>419</v>
      </c>
      <c r="AW258" s="314" t="s">
        <v>419</v>
      </c>
      <c r="AX258" s="314" t="s">
        <v>419</v>
      </c>
      <c r="AY258" s="425" t="s">
        <v>419</v>
      </c>
      <c r="AZ258" s="424" t="s">
        <v>419</v>
      </c>
      <c r="BA258" s="424" t="s">
        <v>419</v>
      </c>
      <c r="BB258" s="424" t="s">
        <v>419</v>
      </c>
      <c r="BC258" s="314" t="s">
        <v>419</v>
      </c>
      <c r="BD258" s="314" t="s">
        <v>419</v>
      </c>
      <c r="BE258" s="315" t="s">
        <v>419</v>
      </c>
      <c r="BF258" s="314" t="s">
        <v>419</v>
      </c>
      <c r="BG258" s="314" t="s">
        <v>419</v>
      </c>
      <c r="BH258" s="314" t="s">
        <v>419</v>
      </c>
      <c r="BI258" s="425" t="s">
        <v>419</v>
      </c>
      <c r="BJ258" s="424"/>
      <c r="BK258" s="424"/>
      <c r="BL258" s="424"/>
      <c r="BM258" s="424"/>
      <c r="BN258" s="424"/>
      <c r="BO258" s="426" t="s">
        <v>419</v>
      </c>
      <c r="BP258" s="424" t="s">
        <v>419</v>
      </c>
      <c r="BQ258" s="424" t="s">
        <v>419</v>
      </c>
      <c r="BR258" s="424" t="s">
        <v>419</v>
      </c>
      <c r="BS258" s="427" t="s">
        <v>419</v>
      </c>
      <c r="BT258" s="424" t="s">
        <v>419</v>
      </c>
      <c r="BU258" s="424" t="s">
        <v>419</v>
      </c>
      <c r="BV258" s="424" t="s">
        <v>419</v>
      </c>
      <c r="BW258" s="424" t="s">
        <v>419</v>
      </c>
      <c r="BX258" s="427" t="s">
        <v>419</v>
      </c>
      <c r="BY258" s="353"/>
    </row>
    <row r="259" spans="1:77" x14ac:dyDescent="0.25">
      <c r="A259" s="272" t="s">
        <v>403</v>
      </c>
      <c r="B259" s="311">
        <v>37.6</v>
      </c>
      <c r="C259" s="312">
        <v>37.6</v>
      </c>
      <c r="D259" s="312">
        <v>40</v>
      </c>
      <c r="E259" s="312">
        <v>40.799999999999997</v>
      </c>
      <c r="F259" s="421">
        <v>40.799999999999997</v>
      </c>
      <c r="G259" s="422">
        <v>29.6</v>
      </c>
      <c r="H259" s="421">
        <v>29.6</v>
      </c>
      <c r="I259" s="421">
        <v>30.4</v>
      </c>
      <c r="J259" s="421">
        <v>30.4</v>
      </c>
      <c r="K259" s="423">
        <v>30.4</v>
      </c>
      <c r="L259" s="421">
        <v>91.2</v>
      </c>
      <c r="M259" s="421">
        <v>105.6</v>
      </c>
      <c r="N259" s="421">
        <v>105.6</v>
      </c>
      <c r="O259" s="421">
        <v>105.6</v>
      </c>
      <c r="P259" s="421">
        <v>108.8</v>
      </c>
      <c r="Q259" s="422">
        <v>34.4</v>
      </c>
      <c r="R259" s="421">
        <v>27.2</v>
      </c>
      <c r="S259" s="421">
        <v>41.6</v>
      </c>
      <c r="T259" s="421">
        <v>41.6</v>
      </c>
      <c r="U259" s="423">
        <v>44</v>
      </c>
      <c r="V259" s="421">
        <v>66.400000000000006</v>
      </c>
      <c r="W259" s="421">
        <v>66.400000000000006</v>
      </c>
      <c r="X259" s="421">
        <v>72.8</v>
      </c>
      <c r="Y259" s="421">
        <v>72.8</v>
      </c>
      <c r="Z259" s="421">
        <v>72.8</v>
      </c>
      <c r="AA259" s="422">
        <v>7.2</v>
      </c>
      <c r="AB259" s="421">
        <v>7.2</v>
      </c>
      <c r="AC259" s="421">
        <v>7.2</v>
      </c>
      <c r="AD259" s="421">
        <v>8.8000000000000007</v>
      </c>
      <c r="AE259" s="423">
        <v>8.8000000000000007</v>
      </c>
      <c r="AF259" s="421">
        <v>36</v>
      </c>
      <c r="AG259" s="421">
        <v>43.2</v>
      </c>
      <c r="AH259" s="421">
        <v>43.2</v>
      </c>
      <c r="AI259" s="421">
        <v>43.2</v>
      </c>
      <c r="AJ259" s="421">
        <v>43.2</v>
      </c>
      <c r="AK259" s="315" t="s">
        <v>419</v>
      </c>
      <c r="AL259" s="314" t="s">
        <v>419</v>
      </c>
      <c r="AM259" s="314" t="s">
        <v>419</v>
      </c>
      <c r="AN259" s="314" t="s">
        <v>419</v>
      </c>
      <c r="AO259" s="425" t="s">
        <v>419</v>
      </c>
      <c r="AP259" s="421">
        <v>1560.8</v>
      </c>
      <c r="AQ259" s="421">
        <v>1523.2</v>
      </c>
      <c r="AR259" s="421">
        <v>1548.8</v>
      </c>
      <c r="AS259" s="421">
        <v>1624</v>
      </c>
      <c r="AT259" s="421">
        <v>1612.8</v>
      </c>
      <c r="AU259" s="422">
        <v>1912</v>
      </c>
      <c r="AV259" s="421">
        <v>1912</v>
      </c>
      <c r="AW259" s="421">
        <v>1912</v>
      </c>
      <c r="AX259" s="421">
        <v>1757.6</v>
      </c>
      <c r="AY259" s="423">
        <v>1757.6</v>
      </c>
      <c r="AZ259" s="421">
        <v>1663.2</v>
      </c>
      <c r="BA259" s="421">
        <v>1663.2</v>
      </c>
      <c r="BB259" s="421">
        <v>1663.2</v>
      </c>
      <c r="BC259" s="421">
        <v>1663.2</v>
      </c>
      <c r="BD259" s="421">
        <v>1663.2</v>
      </c>
      <c r="BE259" s="315" t="s">
        <v>419</v>
      </c>
      <c r="BF259" s="314" t="s">
        <v>419</v>
      </c>
      <c r="BG259" s="314" t="s">
        <v>419</v>
      </c>
      <c r="BH259" s="314" t="s">
        <v>419</v>
      </c>
      <c r="BI259" s="425" t="s">
        <v>419</v>
      </c>
      <c r="BJ259" s="424"/>
      <c r="BK259" s="424"/>
      <c r="BL259" s="424"/>
      <c r="BM259" s="380"/>
      <c r="BN259" s="446"/>
      <c r="BO259" s="422">
        <v>689.6</v>
      </c>
      <c r="BP259" s="421">
        <v>689.6</v>
      </c>
      <c r="BQ259" s="421">
        <v>689.6</v>
      </c>
      <c r="BR259" s="421">
        <v>689.6</v>
      </c>
      <c r="BS259" s="423">
        <v>689.6</v>
      </c>
      <c r="BT259" s="424" t="s">
        <v>419</v>
      </c>
      <c r="BU259" s="424" t="s">
        <v>419</v>
      </c>
      <c r="BV259" s="424" t="s">
        <v>419</v>
      </c>
      <c r="BW259" s="424" t="s">
        <v>419</v>
      </c>
      <c r="BX259" s="427" t="s">
        <v>419</v>
      </c>
      <c r="BY259" s="353"/>
    </row>
    <row r="260" spans="1:77" x14ac:dyDescent="0.25">
      <c r="A260" s="272" t="s">
        <v>404</v>
      </c>
      <c r="B260" s="311">
        <v>43.2</v>
      </c>
      <c r="C260" s="312">
        <v>43.2</v>
      </c>
      <c r="D260" s="312">
        <v>41.6</v>
      </c>
      <c r="E260" s="312">
        <v>43.2</v>
      </c>
      <c r="F260" s="421">
        <v>44.8</v>
      </c>
      <c r="G260" s="422">
        <v>35.200000000000003</v>
      </c>
      <c r="H260" s="421">
        <v>35.200000000000003</v>
      </c>
      <c r="I260" s="421">
        <v>37.6</v>
      </c>
      <c r="J260" s="421">
        <v>37.6</v>
      </c>
      <c r="K260" s="423">
        <v>37.6</v>
      </c>
      <c r="L260" s="421">
        <v>106.4</v>
      </c>
      <c r="M260" s="421">
        <v>118.4</v>
      </c>
      <c r="N260" s="421">
        <v>118.4</v>
      </c>
      <c r="O260" s="421">
        <v>118.4</v>
      </c>
      <c r="P260" s="421">
        <v>118.4</v>
      </c>
      <c r="Q260" s="422">
        <v>40.799999999999997</v>
      </c>
      <c r="R260" s="421">
        <v>40.799999999999997</v>
      </c>
      <c r="S260" s="421">
        <v>40.799999999999997</v>
      </c>
      <c r="T260" s="421">
        <v>40.799999999999997</v>
      </c>
      <c r="U260" s="423">
        <v>40.799999999999997</v>
      </c>
      <c r="V260" s="421">
        <v>61.6</v>
      </c>
      <c r="W260" s="421">
        <v>61.6</v>
      </c>
      <c r="X260" s="421">
        <v>60.8</v>
      </c>
      <c r="Y260" s="421">
        <v>60.8</v>
      </c>
      <c r="Z260" s="421">
        <v>60.8</v>
      </c>
      <c r="AA260" s="315">
        <v>11.2</v>
      </c>
      <c r="AB260" s="314">
        <v>11.2</v>
      </c>
      <c r="AC260" s="314">
        <v>11.2</v>
      </c>
      <c r="AD260" s="314">
        <v>11.2</v>
      </c>
      <c r="AE260" s="425">
        <v>11.2</v>
      </c>
      <c r="AF260" s="421">
        <v>60</v>
      </c>
      <c r="AG260" s="421">
        <v>60</v>
      </c>
      <c r="AH260" s="421">
        <v>60</v>
      </c>
      <c r="AI260" s="421">
        <v>60</v>
      </c>
      <c r="AJ260" s="421">
        <v>60</v>
      </c>
      <c r="AK260" s="315" t="s">
        <v>419</v>
      </c>
      <c r="AL260" s="314" t="s">
        <v>419</v>
      </c>
      <c r="AM260" s="314" t="s">
        <v>419</v>
      </c>
      <c r="AN260" s="314" t="s">
        <v>419</v>
      </c>
      <c r="AO260" s="425" t="s">
        <v>419</v>
      </c>
      <c r="AP260" s="424" t="s">
        <v>419</v>
      </c>
      <c r="AQ260" s="424" t="s">
        <v>419</v>
      </c>
      <c r="AR260" s="424" t="s">
        <v>419</v>
      </c>
      <c r="AS260" s="424" t="s">
        <v>419</v>
      </c>
      <c r="AT260" s="424" t="s">
        <v>419</v>
      </c>
      <c r="AU260" s="315" t="s">
        <v>419</v>
      </c>
      <c r="AV260" s="314" t="s">
        <v>419</v>
      </c>
      <c r="AW260" s="314" t="s">
        <v>419</v>
      </c>
      <c r="AX260" s="314" t="s">
        <v>419</v>
      </c>
      <c r="AY260" s="425" t="s">
        <v>419</v>
      </c>
      <c r="AZ260" s="424" t="s">
        <v>419</v>
      </c>
      <c r="BA260" s="424" t="s">
        <v>419</v>
      </c>
      <c r="BB260" s="424" t="s">
        <v>419</v>
      </c>
      <c r="BC260" s="314" t="s">
        <v>419</v>
      </c>
      <c r="BD260" s="314" t="s">
        <v>419</v>
      </c>
      <c r="BE260" s="315" t="s">
        <v>419</v>
      </c>
      <c r="BF260" s="314" t="s">
        <v>419</v>
      </c>
      <c r="BG260" s="314" t="s">
        <v>419</v>
      </c>
      <c r="BH260" s="314" t="s">
        <v>419</v>
      </c>
      <c r="BI260" s="425" t="s">
        <v>419</v>
      </c>
      <c r="BJ260" s="424"/>
      <c r="BK260" s="424"/>
      <c r="BL260" s="424"/>
      <c r="BM260" s="424"/>
      <c r="BN260" s="424"/>
      <c r="BO260" s="426" t="s">
        <v>419</v>
      </c>
      <c r="BP260" s="424" t="s">
        <v>419</v>
      </c>
      <c r="BQ260" s="424" t="s">
        <v>419</v>
      </c>
      <c r="BR260" s="424" t="s">
        <v>419</v>
      </c>
      <c r="BS260" s="427" t="s">
        <v>419</v>
      </c>
      <c r="BT260" s="424" t="s">
        <v>419</v>
      </c>
      <c r="BU260" s="424" t="s">
        <v>419</v>
      </c>
      <c r="BV260" s="424" t="s">
        <v>419</v>
      </c>
      <c r="BW260" s="424" t="s">
        <v>419</v>
      </c>
      <c r="BX260" s="427" t="s">
        <v>419</v>
      </c>
      <c r="BY260" s="353"/>
    </row>
    <row r="261" spans="1:77" ht="15.75" thickBot="1" x14ac:dyDescent="0.3">
      <c r="A261" s="297" t="s">
        <v>405</v>
      </c>
      <c r="B261" s="318">
        <v>21.6</v>
      </c>
      <c r="C261" s="319">
        <v>22.4</v>
      </c>
      <c r="D261" s="319">
        <v>25.6</v>
      </c>
      <c r="E261" s="319">
        <v>24.8</v>
      </c>
      <c r="F261" s="428">
        <v>24.8</v>
      </c>
      <c r="G261" s="433">
        <v>16</v>
      </c>
      <c r="H261" s="428">
        <v>16</v>
      </c>
      <c r="I261" s="428">
        <v>16</v>
      </c>
      <c r="J261" s="428">
        <v>16</v>
      </c>
      <c r="K261" s="434">
        <v>16</v>
      </c>
      <c r="L261" s="428">
        <v>47.2</v>
      </c>
      <c r="M261" s="428">
        <v>56.8</v>
      </c>
      <c r="N261" s="428">
        <v>56.8</v>
      </c>
      <c r="O261" s="428">
        <v>56.8</v>
      </c>
      <c r="P261" s="428">
        <v>57.6</v>
      </c>
      <c r="Q261" s="433">
        <v>26.4</v>
      </c>
      <c r="R261" s="428">
        <v>18.399999999999999</v>
      </c>
      <c r="S261" s="428">
        <v>18.399999999999999</v>
      </c>
      <c r="T261" s="428">
        <v>18.399999999999999</v>
      </c>
      <c r="U261" s="434">
        <v>18.399999999999999</v>
      </c>
      <c r="V261" s="428">
        <v>33.6</v>
      </c>
      <c r="W261" s="428">
        <v>33.6</v>
      </c>
      <c r="X261" s="428">
        <v>40</v>
      </c>
      <c r="Y261" s="428">
        <v>40</v>
      </c>
      <c r="Z261" s="428">
        <v>40</v>
      </c>
      <c r="AA261" s="433">
        <v>8</v>
      </c>
      <c r="AB261" s="428">
        <v>8</v>
      </c>
      <c r="AC261" s="428">
        <v>8</v>
      </c>
      <c r="AD261" s="428">
        <v>8</v>
      </c>
      <c r="AE261" s="434">
        <v>8</v>
      </c>
      <c r="AF261" s="428">
        <v>11.2</v>
      </c>
      <c r="AG261" s="428">
        <v>18.399999999999999</v>
      </c>
      <c r="AH261" s="428">
        <v>18.399999999999999</v>
      </c>
      <c r="AI261" s="428">
        <v>18.399999999999999</v>
      </c>
      <c r="AJ261" s="428">
        <v>17.600000000000001</v>
      </c>
      <c r="AK261" s="444" t="s">
        <v>419</v>
      </c>
      <c r="AL261" s="432" t="s">
        <v>419</v>
      </c>
      <c r="AM261" s="432" t="s">
        <v>419</v>
      </c>
      <c r="AN261" s="432" t="s">
        <v>419</v>
      </c>
      <c r="AO261" s="445" t="s">
        <v>419</v>
      </c>
      <c r="AP261" s="428">
        <v>976.8</v>
      </c>
      <c r="AQ261" s="428">
        <v>976.8</v>
      </c>
      <c r="AR261" s="428">
        <v>976.8</v>
      </c>
      <c r="AS261" s="428">
        <v>1023.2</v>
      </c>
      <c r="AT261" s="428">
        <v>1023.2</v>
      </c>
      <c r="AU261" s="433">
        <v>647.20000000000005</v>
      </c>
      <c r="AV261" s="428">
        <v>647.20000000000005</v>
      </c>
      <c r="AW261" s="428">
        <v>786.4</v>
      </c>
      <c r="AX261" s="428">
        <v>786.4</v>
      </c>
      <c r="AY261" s="434">
        <v>786.4</v>
      </c>
      <c r="AZ261" s="442" t="s">
        <v>419</v>
      </c>
      <c r="BA261" s="442" t="s">
        <v>419</v>
      </c>
      <c r="BB261" s="442" t="s">
        <v>419</v>
      </c>
      <c r="BC261" s="432" t="s">
        <v>419</v>
      </c>
      <c r="BD261" s="432" t="s">
        <v>419</v>
      </c>
      <c r="BE261" s="433">
        <v>609.6</v>
      </c>
      <c r="BF261" s="428">
        <v>609.6</v>
      </c>
      <c r="BG261" s="428">
        <v>609.6</v>
      </c>
      <c r="BH261" s="428">
        <v>609.6</v>
      </c>
      <c r="BI261" s="434">
        <v>609.6</v>
      </c>
      <c r="BJ261" s="442"/>
      <c r="BK261" s="442"/>
      <c r="BL261" s="442"/>
      <c r="BM261" s="442"/>
      <c r="BN261" s="442"/>
      <c r="BO261" s="441" t="s">
        <v>419</v>
      </c>
      <c r="BP261" s="442" t="s">
        <v>419</v>
      </c>
      <c r="BQ261" s="442" t="s">
        <v>419</v>
      </c>
      <c r="BR261" s="442" t="s">
        <v>419</v>
      </c>
      <c r="BS261" s="443" t="s">
        <v>419</v>
      </c>
      <c r="BT261" s="442">
        <v>684.8</v>
      </c>
      <c r="BU261" s="442">
        <v>684.8</v>
      </c>
      <c r="BV261" s="442">
        <v>684.8</v>
      </c>
      <c r="BW261" s="442">
        <v>684.8</v>
      </c>
      <c r="BX261" s="443">
        <v>684.8</v>
      </c>
      <c r="BY261" s="353"/>
    </row>
    <row r="262" spans="1:77" x14ac:dyDescent="0.25">
      <c r="E262" s="353"/>
      <c r="F262" s="353"/>
      <c r="G262" s="353"/>
      <c r="H262" s="353"/>
      <c r="I262" s="353"/>
      <c r="J262" s="353"/>
      <c r="K262" s="353"/>
      <c r="L262" s="353"/>
      <c r="M262" s="353"/>
      <c r="N262" s="353"/>
      <c r="O262" s="353"/>
      <c r="P262" s="353"/>
      <c r="Q262" s="353"/>
      <c r="R262" s="353"/>
      <c r="S262" s="353"/>
      <c r="T262" s="353"/>
      <c r="U262" s="353"/>
      <c r="V262" s="353"/>
      <c r="W262" s="353"/>
      <c r="X262" s="353"/>
      <c r="Y262" s="353"/>
      <c r="Z262" s="353"/>
      <c r="AA262" s="353"/>
      <c r="AB262" s="353"/>
      <c r="AC262" s="353"/>
      <c r="AD262" s="353"/>
      <c r="AE262" s="353"/>
      <c r="AF262" s="353"/>
      <c r="AG262" s="353"/>
      <c r="AH262" s="353"/>
      <c r="AI262" s="353"/>
      <c r="AJ262" s="353"/>
      <c r="AK262" s="353"/>
      <c r="AL262" s="353"/>
      <c r="AM262" s="353"/>
      <c r="AN262" s="353"/>
      <c r="AO262" s="353"/>
      <c r="AP262" s="353"/>
      <c r="AQ262" s="353"/>
      <c r="AR262" s="353"/>
      <c r="AS262" s="353"/>
      <c r="AT262" s="353"/>
      <c r="AU262" s="353"/>
      <c r="AV262" s="353"/>
      <c r="AW262" s="353"/>
      <c r="AX262" s="353"/>
      <c r="AY262" s="353"/>
      <c r="AZ262" s="353"/>
      <c r="BA262" s="353"/>
      <c r="BB262" s="353"/>
      <c r="BC262" s="353"/>
      <c r="BD262" s="353"/>
      <c r="BE262" s="353"/>
      <c r="BF262" s="353"/>
      <c r="BG262" s="353"/>
      <c r="BH262" s="353"/>
      <c r="BI262" s="353"/>
      <c r="BJ262" s="353"/>
      <c r="BK262" s="353"/>
      <c r="BL262" s="353"/>
      <c r="BM262" s="353"/>
      <c r="BN262" s="353"/>
      <c r="BO262" s="353"/>
      <c r="BP262" s="353"/>
      <c r="BQ262" s="353"/>
      <c r="BR262" s="353"/>
      <c r="BS262" s="353"/>
      <c r="BT262" s="353"/>
      <c r="BU262" s="353"/>
      <c r="BV262" s="353"/>
      <c r="BW262" s="353"/>
      <c r="BX262" s="353"/>
      <c r="BY262" s="353"/>
    </row>
    <row r="263" spans="1:77" x14ac:dyDescent="0.25">
      <c r="E263" s="353"/>
      <c r="F263" s="353"/>
      <c r="G263" s="353"/>
      <c r="H263" s="353"/>
      <c r="I263" s="353"/>
      <c r="J263" s="353"/>
      <c r="K263" s="353"/>
      <c r="L263" s="353"/>
      <c r="M263" s="353"/>
      <c r="N263" s="353"/>
      <c r="O263" s="353"/>
      <c r="P263" s="353"/>
      <c r="Q263" s="353"/>
      <c r="R263" s="353"/>
      <c r="S263" s="353"/>
      <c r="T263" s="353"/>
      <c r="U263" s="353"/>
      <c r="V263" s="353"/>
      <c r="W263" s="353"/>
      <c r="X263" s="353"/>
      <c r="Y263" s="353"/>
      <c r="Z263" s="353"/>
      <c r="AA263" s="353"/>
      <c r="AB263" s="353"/>
      <c r="AC263" s="353"/>
      <c r="AD263" s="353"/>
      <c r="AE263" s="353"/>
      <c r="AF263" s="353"/>
      <c r="AG263" s="353"/>
      <c r="AH263" s="353"/>
      <c r="AI263" s="353"/>
      <c r="AJ263" s="353"/>
      <c r="AK263" s="353"/>
      <c r="AL263" s="353"/>
      <c r="AM263" s="353"/>
      <c r="AN263" s="353"/>
      <c r="AO263" s="353"/>
      <c r="AP263" s="353"/>
      <c r="AQ263" s="353"/>
      <c r="AR263" s="353"/>
      <c r="AS263" s="353"/>
      <c r="AT263" s="353"/>
      <c r="AU263" s="353"/>
      <c r="AV263" s="353"/>
      <c r="AW263" s="353"/>
      <c r="AX263" s="353"/>
      <c r="AY263" s="353"/>
      <c r="AZ263" s="353"/>
      <c r="BA263" s="353"/>
      <c r="BB263" s="353"/>
      <c r="BC263" s="353"/>
      <c r="BD263" s="353"/>
      <c r="BE263" s="353"/>
      <c r="BF263" s="353"/>
      <c r="BG263" s="353"/>
      <c r="BH263" s="353"/>
      <c r="BI263" s="353"/>
      <c r="BJ263" s="353"/>
      <c r="BK263" s="353"/>
      <c r="BL263" s="353"/>
      <c r="BM263" s="353"/>
      <c r="BN263" s="353"/>
      <c r="BO263" s="353"/>
      <c r="BP263" s="353"/>
      <c r="BQ263" s="353"/>
      <c r="BR263" s="353"/>
      <c r="BS263" s="353"/>
      <c r="BT263" s="353"/>
      <c r="BU263" s="353"/>
      <c r="BV263" s="353"/>
      <c r="BW263" s="353"/>
      <c r="BX263" s="353"/>
      <c r="BY263" s="353"/>
    </row>
    <row r="264" spans="1:77" x14ac:dyDescent="0.25">
      <c r="E264" s="353"/>
      <c r="F264" s="353"/>
      <c r="G264" s="353"/>
      <c r="H264" s="353"/>
      <c r="I264" s="353"/>
      <c r="J264" s="353"/>
      <c r="K264" s="353"/>
      <c r="L264" s="353"/>
      <c r="M264" s="353"/>
      <c r="N264" s="353"/>
      <c r="O264" s="353"/>
      <c r="P264" s="353"/>
      <c r="Q264" s="353"/>
      <c r="R264" s="353"/>
      <c r="S264" s="353"/>
      <c r="T264" s="353"/>
      <c r="U264" s="353"/>
      <c r="V264" s="353"/>
      <c r="W264" s="353"/>
      <c r="X264" s="353"/>
      <c r="Y264" s="353"/>
      <c r="Z264" s="353"/>
      <c r="AA264" s="353"/>
      <c r="AB264" s="353"/>
      <c r="AC264" s="353"/>
      <c r="AD264" s="353"/>
      <c r="AE264" s="353"/>
      <c r="AF264" s="353"/>
      <c r="AG264" s="353"/>
      <c r="AH264" s="353"/>
      <c r="AI264" s="353"/>
      <c r="AJ264" s="353"/>
      <c r="AK264" s="353"/>
      <c r="AL264" s="353"/>
      <c r="AM264" s="353"/>
      <c r="AN264" s="353"/>
      <c r="AO264" s="353"/>
      <c r="AP264" s="353"/>
      <c r="AQ264" s="353"/>
      <c r="AR264" s="353"/>
      <c r="AS264" s="353"/>
      <c r="AT264" s="353"/>
      <c r="AU264" s="353"/>
      <c r="AV264" s="353"/>
      <c r="AW264" s="353"/>
      <c r="AX264" s="353"/>
      <c r="AY264" s="353"/>
      <c r="AZ264" s="353"/>
      <c r="BA264" s="353"/>
      <c r="BB264" s="353"/>
      <c r="BC264" s="353"/>
      <c r="BD264" s="353"/>
      <c r="BE264" s="353"/>
      <c r="BF264" s="353"/>
      <c r="BG264" s="353"/>
      <c r="BH264" s="353"/>
      <c r="BI264" s="353"/>
      <c r="BJ264" s="353"/>
      <c r="BK264" s="353"/>
      <c r="BL264" s="353"/>
      <c r="BM264" s="353"/>
      <c r="BN264" s="353"/>
      <c r="BO264" s="353"/>
      <c r="BP264" s="353"/>
      <c r="BQ264" s="353"/>
      <c r="BR264" s="353"/>
      <c r="BS264" s="353"/>
      <c r="BT264" s="353"/>
      <c r="BU264" s="353"/>
      <c r="BV264" s="353"/>
      <c r="BW264" s="353"/>
      <c r="BX264" s="353"/>
      <c r="BY264" s="353"/>
    </row>
    <row r="265" spans="1:77" x14ac:dyDescent="0.25">
      <c r="E265" s="353"/>
      <c r="F265" s="353"/>
      <c r="G265" s="353"/>
      <c r="H265" s="353"/>
      <c r="I265" s="353"/>
      <c r="J265" s="353"/>
      <c r="K265" s="353"/>
      <c r="L265" s="353"/>
      <c r="M265" s="353"/>
      <c r="N265" s="353"/>
      <c r="O265" s="353"/>
      <c r="P265" s="353"/>
      <c r="Q265" s="353"/>
      <c r="R265" s="353"/>
      <c r="S265" s="353"/>
      <c r="T265" s="353"/>
      <c r="U265" s="353"/>
      <c r="V265" s="353"/>
      <c r="W265" s="353"/>
      <c r="X265" s="353"/>
      <c r="Y265" s="353"/>
      <c r="Z265" s="353"/>
      <c r="AA265" s="353"/>
      <c r="AB265" s="353"/>
      <c r="AC265" s="353"/>
      <c r="AD265" s="353"/>
      <c r="AE265" s="353"/>
      <c r="AF265" s="353"/>
      <c r="AG265" s="353"/>
      <c r="AH265" s="353"/>
      <c r="AI265" s="353"/>
      <c r="AJ265" s="353"/>
      <c r="AK265" s="353"/>
      <c r="AL265" s="353"/>
      <c r="AM265" s="353"/>
      <c r="AN265" s="353"/>
      <c r="AO265" s="353"/>
      <c r="AP265" s="353"/>
      <c r="AQ265" s="353"/>
      <c r="AR265" s="353"/>
      <c r="AS265" s="353"/>
      <c r="AT265" s="353"/>
      <c r="AU265" s="353"/>
      <c r="AV265" s="353"/>
      <c r="AW265" s="353"/>
      <c r="AX265" s="353"/>
      <c r="AY265" s="353"/>
      <c r="AZ265" s="353"/>
      <c r="BA265" s="353"/>
      <c r="BB265" s="353"/>
      <c r="BC265" s="353"/>
      <c r="BD265" s="353"/>
      <c r="BE265" s="353"/>
      <c r="BF265" s="353"/>
      <c r="BG265" s="353"/>
      <c r="BH265" s="353"/>
      <c r="BI265" s="353"/>
      <c r="BJ265" s="353"/>
      <c r="BK265" s="353"/>
      <c r="BL265" s="353"/>
      <c r="BM265" s="353"/>
      <c r="BN265" s="353"/>
      <c r="BO265" s="353"/>
      <c r="BP265" s="353"/>
      <c r="BQ265" s="353"/>
      <c r="BR265" s="353"/>
      <c r="BS265" s="353"/>
      <c r="BT265" s="353"/>
      <c r="BU265" s="353"/>
      <c r="BV265" s="353"/>
      <c r="BW265" s="353"/>
      <c r="BX265" s="353"/>
      <c r="BY265" s="353"/>
    </row>
    <row r="266" spans="1:77" x14ac:dyDescent="0.25">
      <c r="E266" s="353"/>
      <c r="F266" s="353"/>
      <c r="G266" s="353"/>
      <c r="H266" s="353"/>
      <c r="I266" s="353"/>
      <c r="J266" s="353"/>
      <c r="K266" s="353"/>
      <c r="L266" s="353"/>
      <c r="M266" s="353"/>
      <c r="N266" s="353"/>
      <c r="O266" s="353"/>
      <c r="P266" s="353"/>
      <c r="Q266" s="353"/>
      <c r="R266" s="353"/>
      <c r="S266" s="353"/>
      <c r="T266" s="353"/>
      <c r="U266" s="353"/>
      <c r="V266" s="353"/>
      <c r="W266" s="353"/>
      <c r="X266" s="353"/>
      <c r="Y266" s="353"/>
      <c r="Z266" s="353"/>
      <c r="AA266" s="353"/>
      <c r="AB266" s="353"/>
      <c r="AC266" s="353"/>
      <c r="AD266" s="353"/>
      <c r="AE266" s="353"/>
      <c r="AF266" s="353"/>
      <c r="AG266" s="353"/>
      <c r="AH266" s="353"/>
      <c r="AI266" s="353"/>
      <c r="AJ266" s="353"/>
      <c r="AK266" s="353"/>
      <c r="AL266" s="353"/>
      <c r="AM266" s="353"/>
      <c r="AN266" s="353"/>
      <c r="AO266" s="353"/>
      <c r="AP266" s="353"/>
      <c r="AQ266" s="353"/>
      <c r="AR266" s="353"/>
      <c r="AS266" s="353"/>
      <c r="AT266" s="353"/>
      <c r="AU266" s="353"/>
      <c r="AV266" s="353"/>
      <c r="AW266" s="353"/>
      <c r="AX266" s="353"/>
      <c r="AY266" s="353"/>
      <c r="AZ266" s="353"/>
      <c r="BA266" s="353"/>
      <c r="BB266" s="353"/>
      <c r="BC266" s="353"/>
      <c r="BD266" s="353"/>
      <c r="BE266" s="353"/>
      <c r="BF266" s="353"/>
      <c r="BG266" s="353"/>
      <c r="BH266" s="353"/>
      <c r="BI266" s="353"/>
      <c r="BJ266" s="353"/>
      <c r="BK266" s="353"/>
      <c r="BL266" s="353"/>
      <c r="BM266" s="353"/>
      <c r="BN266" s="353"/>
      <c r="BO266" s="353"/>
      <c r="BP266" s="353"/>
      <c r="BQ266" s="353"/>
      <c r="BR266" s="353"/>
      <c r="BS266" s="353"/>
      <c r="BT266" s="353"/>
      <c r="BU266" s="353"/>
      <c r="BV266" s="353"/>
      <c r="BW266" s="353"/>
      <c r="BX266" s="353"/>
      <c r="BY266" s="353"/>
    </row>
    <row r="267" spans="1:77" x14ac:dyDescent="0.25">
      <c r="E267" s="353"/>
      <c r="F267" s="353"/>
      <c r="G267" s="353"/>
      <c r="H267" s="353"/>
      <c r="I267" s="353"/>
      <c r="J267" s="353"/>
      <c r="K267" s="353"/>
      <c r="L267" s="353"/>
      <c r="M267" s="353"/>
      <c r="N267" s="353"/>
      <c r="O267" s="353"/>
      <c r="P267" s="353"/>
      <c r="Q267" s="353"/>
      <c r="R267" s="353"/>
      <c r="S267" s="353"/>
      <c r="T267" s="353"/>
      <c r="U267" s="353"/>
      <c r="V267" s="353"/>
      <c r="W267" s="353"/>
      <c r="X267" s="353"/>
      <c r="Y267" s="353"/>
      <c r="Z267" s="353"/>
      <c r="AA267" s="353"/>
      <c r="AB267" s="353"/>
      <c r="AC267" s="353"/>
      <c r="AD267" s="353"/>
      <c r="AE267" s="353"/>
      <c r="AF267" s="353"/>
      <c r="AG267" s="353"/>
      <c r="AH267" s="353"/>
      <c r="AI267" s="353"/>
      <c r="AJ267" s="353"/>
      <c r="AK267" s="353"/>
      <c r="AL267" s="353"/>
      <c r="AM267" s="353"/>
      <c r="AN267" s="353"/>
      <c r="AO267" s="353"/>
      <c r="AP267" s="353"/>
      <c r="AQ267" s="353"/>
      <c r="AR267" s="353"/>
      <c r="AS267" s="353"/>
      <c r="AT267" s="353"/>
      <c r="AU267" s="353"/>
      <c r="AV267" s="353"/>
      <c r="AW267" s="353"/>
      <c r="AX267" s="353"/>
      <c r="AY267" s="353"/>
      <c r="AZ267" s="353"/>
      <c r="BA267" s="353"/>
      <c r="BB267" s="353"/>
      <c r="BC267" s="353"/>
      <c r="BD267" s="353"/>
      <c r="BE267" s="353"/>
      <c r="BF267" s="353"/>
      <c r="BG267" s="353"/>
      <c r="BH267" s="353"/>
      <c r="BI267" s="353"/>
      <c r="BJ267" s="353"/>
      <c r="BK267" s="353"/>
      <c r="BL267" s="353"/>
      <c r="BM267" s="353"/>
      <c r="BN267" s="353"/>
      <c r="BO267" s="353"/>
      <c r="BP267" s="353"/>
      <c r="BQ267" s="353"/>
      <c r="BR267" s="353"/>
      <c r="BS267" s="353"/>
      <c r="BT267" s="353"/>
      <c r="BU267" s="353"/>
      <c r="BV267" s="353"/>
      <c r="BW267" s="353"/>
      <c r="BX267" s="353"/>
      <c r="BY267" s="353"/>
    </row>
    <row r="268" spans="1:77" x14ac:dyDescent="0.25">
      <c r="E268" s="353"/>
      <c r="F268" s="353"/>
      <c r="G268" s="353"/>
      <c r="H268" s="353"/>
      <c r="I268" s="353"/>
      <c r="J268" s="353"/>
      <c r="K268" s="353"/>
      <c r="L268" s="353"/>
      <c r="M268" s="353"/>
      <c r="N268" s="353"/>
      <c r="O268" s="353"/>
      <c r="P268" s="353"/>
      <c r="Q268" s="353"/>
      <c r="R268" s="353"/>
      <c r="S268" s="353"/>
      <c r="T268" s="353"/>
      <c r="U268" s="353"/>
      <c r="V268" s="353"/>
      <c r="W268" s="353"/>
      <c r="X268" s="353"/>
      <c r="Y268" s="353"/>
      <c r="Z268" s="353"/>
      <c r="AA268" s="353"/>
      <c r="AB268" s="353"/>
      <c r="AC268" s="353"/>
      <c r="AD268" s="353"/>
      <c r="AE268" s="353"/>
      <c r="AF268" s="353"/>
      <c r="AG268" s="353"/>
      <c r="AH268" s="353"/>
      <c r="AI268" s="353"/>
      <c r="AJ268" s="353"/>
      <c r="AK268" s="353"/>
      <c r="AL268" s="353"/>
      <c r="AM268" s="353"/>
      <c r="AN268" s="353"/>
      <c r="AO268" s="353"/>
      <c r="AP268" s="353"/>
      <c r="AQ268" s="353"/>
      <c r="AR268" s="353"/>
      <c r="AS268" s="353"/>
      <c r="AT268" s="353"/>
      <c r="AU268" s="353"/>
      <c r="AV268" s="353"/>
      <c r="AW268" s="353"/>
      <c r="AX268" s="353"/>
      <c r="AY268" s="353"/>
      <c r="AZ268" s="353"/>
      <c r="BA268" s="353"/>
      <c r="BB268" s="353"/>
      <c r="BC268" s="353"/>
      <c r="BD268" s="353"/>
      <c r="BE268" s="353"/>
      <c r="BF268" s="353"/>
      <c r="BG268" s="353"/>
      <c r="BH268" s="353"/>
      <c r="BI268" s="353"/>
      <c r="BJ268" s="353"/>
      <c r="BK268" s="353"/>
      <c r="BL268" s="353"/>
      <c r="BM268" s="353"/>
      <c r="BN268" s="353"/>
      <c r="BO268" s="353"/>
      <c r="BP268" s="353"/>
      <c r="BQ268" s="353"/>
      <c r="BR268" s="353"/>
      <c r="BS268" s="353"/>
      <c r="BT268" s="353"/>
      <c r="BU268" s="353"/>
      <c r="BV268" s="353"/>
      <c r="BW268" s="353"/>
      <c r="BX268" s="353"/>
      <c r="BY268" s="353"/>
    </row>
    <row r="269" spans="1:77" x14ac:dyDescent="0.25">
      <c r="E269" s="353"/>
      <c r="F269" s="353"/>
      <c r="G269" s="353"/>
      <c r="H269" s="353"/>
      <c r="I269" s="353"/>
      <c r="J269" s="353"/>
      <c r="K269" s="353"/>
      <c r="L269" s="353"/>
      <c r="M269" s="353"/>
      <c r="N269" s="353"/>
      <c r="O269" s="353"/>
      <c r="P269" s="353"/>
      <c r="Q269" s="353"/>
      <c r="R269" s="353"/>
      <c r="S269" s="353"/>
      <c r="T269" s="353"/>
      <c r="U269" s="353"/>
      <c r="V269" s="353"/>
      <c r="W269" s="353"/>
      <c r="X269" s="353"/>
      <c r="Y269" s="353"/>
      <c r="Z269" s="353"/>
      <c r="AA269" s="353"/>
      <c r="AB269" s="353"/>
      <c r="AC269" s="353"/>
      <c r="AD269" s="353"/>
      <c r="AE269" s="353"/>
      <c r="AF269" s="353"/>
      <c r="AG269" s="353"/>
      <c r="AH269" s="353"/>
      <c r="AI269" s="353"/>
      <c r="AJ269" s="353"/>
      <c r="AK269" s="353"/>
      <c r="AL269" s="353"/>
      <c r="AM269" s="353"/>
      <c r="AN269" s="353"/>
      <c r="AO269" s="353"/>
      <c r="AP269" s="353"/>
      <c r="AQ269" s="353"/>
      <c r="AR269" s="353"/>
      <c r="AS269" s="353"/>
      <c r="AT269" s="353"/>
      <c r="AU269" s="353"/>
      <c r="AV269" s="353"/>
      <c r="AW269" s="353"/>
      <c r="AX269" s="353"/>
      <c r="AY269" s="353"/>
      <c r="AZ269" s="353"/>
      <c r="BA269" s="353"/>
      <c r="BB269" s="353"/>
      <c r="BC269" s="353"/>
      <c r="BD269" s="353"/>
      <c r="BE269" s="353"/>
      <c r="BF269" s="353"/>
      <c r="BG269" s="353"/>
      <c r="BH269" s="353"/>
      <c r="BI269" s="353"/>
      <c r="BJ269" s="353"/>
      <c r="BK269" s="353"/>
      <c r="BL269" s="353"/>
      <c r="BM269" s="353"/>
      <c r="BN269" s="353"/>
      <c r="BO269" s="353"/>
      <c r="BP269" s="353"/>
      <c r="BQ269" s="353"/>
      <c r="BR269" s="353"/>
      <c r="BS269" s="353"/>
      <c r="BT269" s="353"/>
      <c r="BU269" s="353"/>
      <c r="BV269" s="353"/>
      <c r="BW269" s="353"/>
      <c r="BX269" s="353"/>
      <c r="BY269" s="353"/>
    </row>
    <row r="270" spans="1:77" x14ac:dyDescent="0.25">
      <c r="E270" s="353"/>
      <c r="F270" s="353"/>
      <c r="G270" s="353"/>
      <c r="H270" s="353"/>
      <c r="I270" s="353"/>
      <c r="J270" s="353"/>
      <c r="K270" s="353"/>
      <c r="L270" s="353"/>
      <c r="M270" s="353"/>
      <c r="N270" s="353"/>
      <c r="O270" s="353"/>
      <c r="P270" s="353"/>
      <c r="Q270" s="353"/>
      <c r="R270" s="353"/>
      <c r="S270" s="353"/>
      <c r="T270" s="353"/>
      <c r="U270" s="353"/>
      <c r="V270" s="353"/>
      <c r="W270" s="353"/>
      <c r="X270" s="353"/>
      <c r="Y270" s="353"/>
      <c r="Z270" s="353"/>
      <c r="AA270" s="353"/>
      <c r="AB270" s="353"/>
      <c r="AC270" s="353"/>
      <c r="AD270" s="353"/>
      <c r="AE270" s="353"/>
      <c r="AF270" s="353"/>
      <c r="AG270" s="353"/>
      <c r="AH270" s="353"/>
      <c r="AI270" s="353"/>
      <c r="AJ270" s="353"/>
      <c r="AK270" s="353"/>
      <c r="AL270" s="353"/>
      <c r="AM270" s="353"/>
      <c r="AN270" s="353"/>
      <c r="AO270" s="353"/>
      <c r="AP270" s="353"/>
      <c r="AQ270" s="353"/>
      <c r="AR270" s="353"/>
      <c r="AS270" s="353"/>
      <c r="AT270" s="353"/>
      <c r="AU270" s="353"/>
      <c r="AV270" s="353"/>
      <c r="AW270" s="353"/>
      <c r="AX270" s="353"/>
      <c r="AY270" s="353"/>
      <c r="AZ270" s="353"/>
      <c r="BA270" s="353"/>
      <c r="BB270" s="353"/>
      <c r="BC270" s="353"/>
      <c r="BD270" s="353"/>
      <c r="BE270" s="353"/>
      <c r="BF270" s="353"/>
      <c r="BG270" s="353"/>
      <c r="BH270" s="353"/>
      <c r="BI270" s="353"/>
      <c r="BJ270" s="353"/>
      <c r="BK270" s="353"/>
      <c r="BL270" s="353"/>
      <c r="BM270" s="353"/>
      <c r="BN270" s="353"/>
      <c r="BO270" s="353"/>
      <c r="BP270" s="353"/>
      <c r="BQ270" s="353"/>
      <c r="BR270" s="353"/>
      <c r="BS270" s="353"/>
      <c r="BT270" s="353"/>
      <c r="BU270" s="353"/>
      <c r="BV270" s="353"/>
      <c r="BW270" s="353"/>
      <c r="BX270" s="353"/>
      <c r="BY270" s="353"/>
    </row>
    <row r="271" spans="1:77" x14ac:dyDescent="0.25">
      <c r="E271" s="353"/>
      <c r="F271" s="353"/>
      <c r="G271" s="353"/>
      <c r="H271" s="353"/>
      <c r="I271" s="353"/>
      <c r="J271" s="353"/>
      <c r="K271" s="353"/>
      <c r="L271" s="353"/>
      <c r="M271" s="353"/>
      <c r="N271" s="353"/>
      <c r="O271" s="353"/>
      <c r="P271" s="353"/>
      <c r="Q271" s="353"/>
      <c r="R271" s="353"/>
      <c r="S271" s="353"/>
      <c r="T271" s="353"/>
      <c r="U271" s="353"/>
      <c r="V271" s="353"/>
      <c r="W271" s="353"/>
      <c r="X271" s="353"/>
      <c r="Y271" s="353"/>
      <c r="Z271" s="353"/>
      <c r="AA271" s="353"/>
      <c r="AB271" s="353"/>
      <c r="AC271" s="353"/>
      <c r="AD271" s="353"/>
      <c r="AE271" s="353"/>
      <c r="AF271" s="353"/>
      <c r="AG271" s="353"/>
      <c r="AH271" s="353"/>
      <c r="AI271" s="353"/>
      <c r="AJ271" s="353"/>
      <c r="AK271" s="353"/>
      <c r="AL271" s="353"/>
      <c r="AM271" s="353"/>
      <c r="AN271" s="353"/>
      <c r="AO271" s="353"/>
      <c r="AP271" s="353"/>
      <c r="AQ271" s="353"/>
      <c r="AR271" s="353"/>
      <c r="AS271" s="353"/>
      <c r="AT271" s="353"/>
      <c r="AU271" s="353"/>
      <c r="AV271" s="353"/>
      <c r="AW271" s="353"/>
      <c r="AX271" s="353"/>
      <c r="AY271" s="353"/>
      <c r="AZ271" s="353"/>
      <c r="BA271" s="353"/>
      <c r="BB271" s="353"/>
      <c r="BC271" s="353"/>
      <c r="BD271" s="353"/>
      <c r="BE271" s="353"/>
      <c r="BF271" s="353"/>
      <c r="BG271" s="353"/>
      <c r="BH271" s="353"/>
      <c r="BI271" s="353"/>
      <c r="BJ271" s="353"/>
      <c r="BK271" s="353"/>
      <c r="BL271" s="353"/>
      <c r="BM271" s="353"/>
      <c r="BN271" s="353"/>
      <c r="BO271" s="353"/>
      <c r="BP271" s="353"/>
      <c r="BQ271" s="353"/>
      <c r="BR271" s="353"/>
      <c r="BS271" s="353"/>
      <c r="BT271" s="353"/>
      <c r="BU271" s="353"/>
      <c r="BV271" s="353"/>
      <c r="BW271" s="353"/>
      <c r="BX271" s="353"/>
      <c r="BY271" s="353"/>
    </row>
    <row r="272" spans="1:77" x14ac:dyDescent="0.25">
      <c r="E272" s="353"/>
      <c r="F272" s="353"/>
      <c r="G272" s="353"/>
      <c r="H272" s="353"/>
      <c r="I272" s="353"/>
      <c r="J272" s="353"/>
      <c r="K272" s="353"/>
      <c r="L272" s="353"/>
      <c r="M272" s="353"/>
      <c r="N272" s="353"/>
      <c r="O272" s="353"/>
      <c r="P272" s="353"/>
      <c r="Q272" s="353"/>
      <c r="R272" s="353"/>
      <c r="S272" s="353"/>
      <c r="T272" s="353"/>
      <c r="U272" s="353"/>
      <c r="V272" s="353"/>
      <c r="W272" s="353"/>
      <c r="X272" s="353"/>
      <c r="Y272" s="353"/>
      <c r="Z272" s="353"/>
      <c r="AA272" s="353"/>
      <c r="AB272" s="353"/>
      <c r="AC272" s="353"/>
      <c r="AD272" s="353"/>
      <c r="AE272" s="353"/>
      <c r="AF272" s="353"/>
      <c r="AG272" s="353"/>
      <c r="AH272" s="353"/>
      <c r="AI272" s="353"/>
      <c r="AJ272" s="353"/>
      <c r="AK272" s="353"/>
      <c r="AL272" s="353"/>
      <c r="AM272" s="353"/>
      <c r="AN272" s="353"/>
      <c r="AO272" s="353"/>
      <c r="AP272" s="353"/>
      <c r="AQ272" s="353"/>
      <c r="AR272" s="353"/>
      <c r="AS272" s="353"/>
      <c r="AT272" s="353"/>
      <c r="AU272" s="353"/>
      <c r="AV272" s="353"/>
      <c r="AW272" s="353"/>
      <c r="AX272" s="353"/>
      <c r="AY272" s="353"/>
      <c r="AZ272" s="353"/>
      <c r="BA272" s="353"/>
      <c r="BB272" s="353"/>
      <c r="BC272" s="353"/>
      <c r="BD272" s="353"/>
      <c r="BE272" s="353"/>
      <c r="BF272" s="353"/>
      <c r="BG272" s="353"/>
      <c r="BH272" s="353"/>
      <c r="BI272" s="353"/>
      <c r="BJ272" s="353"/>
      <c r="BK272" s="353"/>
      <c r="BL272" s="353"/>
      <c r="BM272" s="353"/>
      <c r="BN272" s="353"/>
      <c r="BO272" s="353"/>
      <c r="BP272" s="353"/>
      <c r="BQ272" s="353"/>
      <c r="BR272" s="353"/>
      <c r="BS272" s="353"/>
      <c r="BT272" s="353"/>
      <c r="BU272" s="353"/>
      <c r="BV272" s="353"/>
      <c r="BW272" s="353"/>
      <c r="BX272" s="353"/>
      <c r="BY272" s="353"/>
    </row>
    <row r="273" spans="5:77" x14ac:dyDescent="0.25">
      <c r="E273" s="353"/>
      <c r="F273" s="353"/>
      <c r="G273" s="353"/>
      <c r="H273" s="353"/>
      <c r="I273" s="353"/>
      <c r="J273" s="353"/>
      <c r="K273" s="353"/>
      <c r="L273" s="353"/>
      <c r="M273" s="353"/>
      <c r="N273" s="353"/>
      <c r="O273" s="353"/>
      <c r="P273" s="353"/>
      <c r="Q273" s="353"/>
      <c r="R273" s="353"/>
      <c r="S273" s="353"/>
      <c r="T273" s="353"/>
      <c r="U273" s="353"/>
      <c r="V273" s="353"/>
      <c r="W273" s="353"/>
      <c r="X273" s="353"/>
      <c r="Y273" s="353"/>
      <c r="Z273" s="353"/>
      <c r="AA273" s="353"/>
      <c r="AB273" s="353"/>
      <c r="AC273" s="353"/>
      <c r="AD273" s="353"/>
      <c r="AE273" s="353"/>
      <c r="AF273" s="353"/>
      <c r="AG273" s="353"/>
      <c r="AH273" s="353"/>
      <c r="AI273" s="353"/>
      <c r="AJ273" s="353"/>
      <c r="AK273" s="353"/>
      <c r="AL273" s="353"/>
      <c r="AM273" s="353"/>
      <c r="AN273" s="353"/>
      <c r="AO273" s="353"/>
      <c r="AP273" s="353"/>
      <c r="AQ273" s="353"/>
      <c r="AR273" s="353"/>
      <c r="AS273" s="353"/>
      <c r="AT273" s="353"/>
      <c r="AU273" s="353"/>
      <c r="AV273" s="353"/>
      <c r="AW273" s="353"/>
      <c r="AX273" s="353"/>
      <c r="AY273" s="353"/>
      <c r="AZ273" s="353"/>
      <c r="BA273" s="353"/>
      <c r="BB273" s="353"/>
      <c r="BC273" s="353"/>
      <c r="BD273" s="353"/>
      <c r="BE273" s="353"/>
      <c r="BF273" s="353"/>
      <c r="BG273" s="353"/>
      <c r="BH273" s="353"/>
      <c r="BI273" s="353"/>
      <c r="BJ273" s="353"/>
      <c r="BK273" s="353"/>
      <c r="BL273" s="353"/>
      <c r="BM273" s="353"/>
      <c r="BN273" s="353"/>
      <c r="BO273" s="353"/>
      <c r="BP273" s="353"/>
      <c r="BQ273" s="353"/>
      <c r="BR273" s="353"/>
      <c r="BS273" s="353"/>
      <c r="BT273" s="353"/>
      <c r="BU273" s="353"/>
      <c r="BV273" s="353"/>
      <c r="BW273" s="353"/>
      <c r="BX273" s="353"/>
      <c r="BY273" s="353"/>
    </row>
    <row r="274" spans="5:77" x14ac:dyDescent="0.25">
      <c r="E274" s="353"/>
      <c r="F274" s="353"/>
      <c r="G274" s="353"/>
      <c r="H274" s="353"/>
      <c r="I274" s="353"/>
      <c r="J274" s="353"/>
      <c r="K274" s="353"/>
      <c r="L274" s="353"/>
      <c r="M274" s="353"/>
      <c r="N274" s="353"/>
      <c r="O274" s="353"/>
      <c r="P274" s="353"/>
      <c r="Q274" s="353"/>
      <c r="R274" s="353"/>
      <c r="S274" s="353"/>
      <c r="T274" s="353"/>
      <c r="U274" s="353"/>
      <c r="V274" s="353"/>
      <c r="W274" s="353"/>
      <c r="X274" s="353"/>
      <c r="Y274" s="353"/>
      <c r="Z274" s="353"/>
      <c r="AA274" s="353"/>
      <c r="AB274" s="353"/>
      <c r="AC274" s="353"/>
      <c r="AD274" s="353"/>
      <c r="AE274" s="353"/>
      <c r="AF274" s="353"/>
      <c r="AG274" s="353"/>
      <c r="AH274" s="353"/>
      <c r="AI274" s="353"/>
      <c r="AJ274" s="353"/>
      <c r="AK274" s="353"/>
      <c r="AL274" s="353"/>
      <c r="AM274" s="353"/>
      <c r="AN274" s="353"/>
      <c r="AO274" s="353"/>
      <c r="AP274" s="353"/>
      <c r="AQ274" s="353"/>
      <c r="AR274" s="353"/>
      <c r="AS274" s="353"/>
      <c r="AT274" s="353"/>
      <c r="AU274" s="353"/>
      <c r="AV274" s="353"/>
      <c r="AW274" s="353"/>
      <c r="AX274" s="353"/>
      <c r="AY274" s="353"/>
      <c r="AZ274" s="353"/>
      <c r="BA274" s="353"/>
      <c r="BB274" s="353"/>
      <c r="BC274" s="353"/>
      <c r="BD274" s="353"/>
      <c r="BE274" s="353"/>
      <c r="BF274" s="353"/>
      <c r="BG274" s="353"/>
      <c r="BH274" s="353"/>
      <c r="BI274" s="353"/>
      <c r="BJ274" s="353"/>
      <c r="BK274" s="353"/>
      <c r="BL274" s="353"/>
      <c r="BM274" s="353"/>
      <c r="BN274" s="353"/>
      <c r="BO274" s="353"/>
      <c r="BP274" s="353"/>
      <c r="BQ274" s="353"/>
      <c r="BR274" s="353"/>
      <c r="BS274" s="353"/>
      <c r="BT274" s="353"/>
      <c r="BU274" s="353"/>
      <c r="BV274" s="353"/>
      <c r="BW274" s="353"/>
      <c r="BX274" s="353"/>
      <c r="BY274" s="353"/>
    </row>
    <row r="275" spans="5:77" x14ac:dyDescent="0.25">
      <c r="E275" s="353"/>
      <c r="F275" s="353"/>
      <c r="G275" s="353"/>
      <c r="H275" s="353"/>
      <c r="I275" s="353"/>
      <c r="J275" s="353"/>
      <c r="K275" s="353"/>
      <c r="L275" s="353"/>
      <c r="M275" s="353"/>
      <c r="N275" s="353"/>
      <c r="O275" s="353"/>
      <c r="P275" s="353"/>
      <c r="Q275" s="353"/>
      <c r="R275" s="353"/>
      <c r="S275" s="353"/>
      <c r="T275" s="353"/>
      <c r="U275" s="353"/>
      <c r="V275" s="353"/>
      <c r="W275" s="353"/>
      <c r="X275" s="353"/>
      <c r="Y275" s="353"/>
      <c r="Z275" s="353"/>
      <c r="AA275" s="353"/>
      <c r="AB275" s="353"/>
      <c r="AC275" s="353"/>
      <c r="AD275" s="353"/>
      <c r="AE275" s="353"/>
      <c r="AF275" s="353"/>
      <c r="AG275" s="353"/>
      <c r="AH275" s="353"/>
      <c r="AI275" s="353"/>
      <c r="AJ275" s="353"/>
      <c r="AK275" s="353"/>
      <c r="AL275" s="353"/>
      <c r="AM275" s="353"/>
      <c r="AN275" s="353"/>
      <c r="AO275" s="353"/>
      <c r="AP275" s="353"/>
      <c r="AQ275" s="353"/>
      <c r="AR275" s="353"/>
      <c r="AS275" s="353"/>
      <c r="AT275" s="353"/>
      <c r="AU275" s="353"/>
      <c r="AV275" s="353"/>
      <c r="AW275" s="353"/>
      <c r="AX275" s="353"/>
      <c r="AY275" s="353"/>
      <c r="AZ275" s="353"/>
      <c r="BA275" s="353"/>
      <c r="BB275" s="353"/>
      <c r="BC275" s="353"/>
      <c r="BD275" s="353"/>
      <c r="BE275" s="353"/>
      <c r="BF275" s="353"/>
      <c r="BG275" s="353"/>
      <c r="BH275" s="353"/>
      <c r="BI275" s="353"/>
      <c r="BJ275" s="353"/>
      <c r="BK275" s="353"/>
      <c r="BL275" s="353"/>
      <c r="BM275" s="353"/>
      <c r="BN275" s="353"/>
      <c r="BO275" s="353"/>
      <c r="BP275" s="353"/>
      <c r="BQ275" s="353"/>
      <c r="BR275" s="353"/>
      <c r="BS275" s="353"/>
      <c r="BT275" s="353"/>
      <c r="BU275" s="353"/>
      <c r="BV275" s="353"/>
      <c r="BW275" s="353"/>
      <c r="BX275" s="353"/>
      <c r="BY275" s="353"/>
    </row>
    <row r="276" spans="5:77" x14ac:dyDescent="0.25">
      <c r="E276" s="353"/>
      <c r="F276" s="353"/>
      <c r="G276" s="353"/>
      <c r="H276" s="353"/>
      <c r="I276" s="353"/>
      <c r="J276" s="353"/>
      <c r="K276" s="353"/>
      <c r="L276" s="353"/>
      <c r="M276" s="353"/>
      <c r="N276" s="353"/>
      <c r="O276" s="353"/>
      <c r="P276" s="353"/>
      <c r="Q276" s="353"/>
      <c r="R276" s="353"/>
      <c r="S276" s="353"/>
      <c r="T276" s="353"/>
      <c r="U276" s="353"/>
      <c r="V276" s="353"/>
      <c r="W276" s="353"/>
      <c r="X276" s="353"/>
      <c r="Y276" s="353"/>
      <c r="Z276" s="353"/>
      <c r="AA276" s="353"/>
      <c r="AB276" s="353"/>
      <c r="AC276" s="353"/>
      <c r="AD276" s="353"/>
      <c r="AE276" s="353"/>
      <c r="AF276" s="353"/>
      <c r="AG276" s="353"/>
      <c r="AH276" s="353"/>
      <c r="AI276" s="353"/>
      <c r="AJ276" s="353"/>
      <c r="AK276" s="353"/>
      <c r="AL276" s="353"/>
      <c r="AM276" s="353"/>
      <c r="AN276" s="353"/>
      <c r="AO276" s="353"/>
      <c r="AP276" s="353"/>
      <c r="AQ276" s="353"/>
      <c r="AR276" s="353"/>
      <c r="AS276" s="353"/>
      <c r="AT276" s="353"/>
      <c r="AU276" s="353"/>
      <c r="AV276" s="353"/>
      <c r="AW276" s="353"/>
      <c r="AX276" s="353"/>
      <c r="AY276" s="353"/>
      <c r="AZ276" s="353"/>
      <c r="BA276" s="353"/>
      <c r="BB276" s="353"/>
      <c r="BC276" s="353"/>
      <c r="BD276" s="353"/>
      <c r="BE276" s="353"/>
      <c r="BF276" s="353"/>
      <c r="BG276" s="353"/>
      <c r="BH276" s="353"/>
      <c r="BI276" s="353"/>
      <c r="BJ276" s="353"/>
      <c r="BK276" s="353"/>
      <c r="BL276" s="353"/>
      <c r="BM276" s="353"/>
      <c r="BN276" s="353"/>
      <c r="BO276" s="353"/>
      <c r="BP276" s="353"/>
      <c r="BQ276" s="353"/>
      <c r="BR276" s="353"/>
      <c r="BS276" s="353"/>
      <c r="BT276" s="353"/>
      <c r="BU276" s="353"/>
      <c r="BV276" s="353"/>
      <c r="BW276" s="353"/>
      <c r="BX276" s="353"/>
      <c r="BY276" s="353"/>
    </row>
    <row r="277" spans="5:77" x14ac:dyDescent="0.25">
      <c r="E277" s="353"/>
      <c r="F277" s="353"/>
      <c r="G277" s="353"/>
      <c r="H277" s="353"/>
      <c r="I277" s="353"/>
      <c r="J277" s="353"/>
      <c r="K277" s="353"/>
      <c r="L277" s="353"/>
      <c r="M277" s="353"/>
      <c r="N277" s="353"/>
      <c r="O277" s="353"/>
      <c r="P277" s="353"/>
      <c r="Q277" s="353"/>
      <c r="R277" s="353"/>
      <c r="S277" s="353"/>
      <c r="T277" s="353"/>
      <c r="U277" s="353"/>
      <c r="V277" s="353"/>
      <c r="W277" s="353"/>
      <c r="X277" s="353"/>
      <c r="Y277" s="353"/>
      <c r="Z277" s="353"/>
      <c r="AA277" s="353"/>
      <c r="AB277" s="353"/>
      <c r="AC277" s="353"/>
      <c r="AD277" s="353"/>
      <c r="AE277" s="353"/>
      <c r="AF277" s="353"/>
      <c r="AG277" s="353"/>
      <c r="AH277" s="353"/>
      <c r="AI277" s="353"/>
      <c r="AJ277" s="353"/>
      <c r="AK277" s="353"/>
      <c r="AL277" s="353"/>
      <c r="AM277" s="353"/>
      <c r="AN277" s="353"/>
      <c r="AO277" s="353"/>
      <c r="AP277" s="353"/>
      <c r="AQ277" s="353"/>
      <c r="AR277" s="353"/>
      <c r="AS277" s="353"/>
      <c r="AT277" s="353"/>
      <c r="AU277" s="353"/>
      <c r="AV277" s="353"/>
      <c r="AW277" s="353"/>
      <c r="AX277" s="353"/>
      <c r="AY277" s="353"/>
      <c r="AZ277" s="353"/>
      <c r="BA277" s="353"/>
      <c r="BB277" s="353"/>
      <c r="BC277" s="353"/>
      <c r="BD277" s="353"/>
      <c r="BE277" s="353"/>
      <c r="BF277" s="353"/>
      <c r="BG277" s="353"/>
      <c r="BH277" s="353"/>
      <c r="BI277" s="353"/>
      <c r="BJ277" s="353"/>
      <c r="BK277" s="353"/>
      <c r="BL277" s="353"/>
      <c r="BM277" s="353"/>
      <c r="BN277" s="353"/>
      <c r="BO277" s="353"/>
      <c r="BP277" s="353"/>
      <c r="BQ277" s="353"/>
      <c r="BR277" s="353"/>
      <c r="BS277" s="353"/>
      <c r="BT277" s="353"/>
      <c r="BU277" s="353"/>
      <c r="BV277" s="353"/>
      <c r="BW277" s="353"/>
      <c r="BX277" s="353"/>
      <c r="BY277" s="353"/>
    </row>
    <row r="278" spans="5:77" x14ac:dyDescent="0.25">
      <c r="E278" s="353"/>
      <c r="F278" s="353"/>
      <c r="G278" s="353"/>
      <c r="H278" s="353"/>
      <c r="I278" s="353"/>
      <c r="J278" s="353"/>
      <c r="K278" s="353"/>
      <c r="L278" s="353"/>
      <c r="M278" s="353"/>
      <c r="N278" s="353"/>
      <c r="O278" s="353"/>
      <c r="P278" s="353"/>
      <c r="Q278" s="353"/>
      <c r="R278" s="353"/>
      <c r="S278" s="353"/>
      <c r="T278" s="353"/>
      <c r="U278" s="353"/>
      <c r="V278" s="353"/>
      <c r="W278" s="353"/>
      <c r="X278" s="353"/>
      <c r="Y278" s="353"/>
      <c r="Z278" s="353"/>
      <c r="AA278" s="353"/>
      <c r="AB278" s="353"/>
      <c r="AC278" s="353"/>
      <c r="AD278" s="353"/>
      <c r="AE278" s="353"/>
      <c r="AF278" s="353"/>
      <c r="AG278" s="353"/>
      <c r="AH278" s="353"/>
      <c r="AI278" s="353"/>
      <c r="AJ278" s="353"/>
      <c r="AK278" s="353"/>
      <c r="AL278" s="353"/>
      <c r="AM278" s="353"/>
      <c r="AN278" s="353"/>
      <c r="AO278" s="353"/>
      <c r="AP278" s="353"/>
      <c r="AQ278" s="353"/>
      <c r="AR278" s="353"/>
      <c r="AS278" s="353"/>
      <c r="AT278" s="353"/>
      <c r="AU278" s="353"/>
      <c r="AV278" s="353"/>
      <c r="AW278" s="353"/>
      <c r="AX278" s="353"/>
      <c r="AY278" s="353"/>
      <c r="AZ278" s="353"/>
      <c r="BA278" s="353"/>
      <c r="BB278" s="353"/>
      <c r="BC278" s="353"/>
      <c r="BD278" s="353"/>
      <c r="BE278" s="353"/>
      <c r="BF278" s="353"/>
      <c r="BG278" s="353"/>
      <c r="BH278" s="353"/>
      <c r="BI278" s="353"/>
      <c r="BJ278" s="353"/>
      <c r="BK278" s="353"/>
      <c r="BL278" s="353"/>
      <c r="BM278" s="353"/>
      <c r="BN278" s="353"/>
      <c r="BO278" s="353"/>
      <c r="BP278" s="353"/>
      <c r="BQ278" s="353"/>
      <c r="BR278" s="353"/>
      <c r="BS278" s="353"/>
      <c r="BT278" s="353"/>
      <c r="BU278" s="353"/>
      <c r="BV278" s="353"/>
      <c r="BW278" s="353"/>
      <c r="BX278" s="353"/>
      <c r="BY278" s="353"/>
    </row>
    <row r="279" spans="5:77" x14ac:dyDescent="0.25">
      <c r="E279" s="353"/>
      <c r="F279" s="353"/>
      <c r="G279" s="353"/>
      <c r="H279" s="353"/>
      <c r="I279" s="353"/>
      <c r="J279" s="353"/>
      <c r="K279" s="353"/>
      <c r="L279" s="353"/>
      <c r="M279" s="353"/>
      <c r="N279" s="353"/>
      <c r="O279" s="353"/>
      <c r="P279" s="353"/>
      <c r="Q279" s="353"/>
      <c r="R279" s="353"/>
      <c r="S279" s="353"/>
      <c r="T279" s="353"/>
      <c r="U279" s="353"/>
      <c r="V279" s="353"/>
      <c r="W279" s="353"/>
      <c r="X279" s="353"/>
      <c r="Y279" s="353"/>
      <c r="Z279" s="353"/>
      <c r="AA279" s="353"/>
      <c r="AB279" s="353"/>
      <c r="AC279" s="353"/>
      <c r="AD279" s="353"/>
      <c r="AE279" s="353"/>
      <c r="AF279" s="353"/>
      <c r="AG279" s="353"/>
      <c r="AH279" s="353"/>
      <c r="AI279" s="353"/>
      <c r="AJ279" s="353"/>
      <c r="AK279" s="353"/>
      <c r="AL279" s="353"/>
      <c r="AM279" s="353"/>
      <c r="AN279" s="353"/>
      <c r="AO279" s="353"/>
      <c r="AP279" s="353"/>
      <c r="AQ279" s="353"/>
      <c r="AR279" s="353"/>
      <c r="AS279" s="353"/>
      <c r="AT279" s="353"/>
      <c r="AU279" s="353"/>
      <c r="AV279" s="353"/>
      <c r="AW279" s="353"/>
      <c r="AX279" s="353"/>
      <c r="AY279" s="353"/>
      <c r="AZ279" s="353"/>
      <c r="BA279" s="353"/>
      <c r="BB279" s="353"/>
      <c r="BC279" s="353"/>
      <c r="BD279" s="353"/>
      <c r="BE279" s="353"/>
      <c r="BF279" s="353"/>
      <c r="BG279" s="353"/>
      <c r="BH279" s="353"/>
      <c r="BI279" s="353"/>
      <c r="BJ279" s="353"/>
      <c r="BK279" s="353"/>
      <c r="BL279" s="353"/>
      <c r="BM279" s="353"/>
      <c r="BN279" s="353"/>
      <c r="BO279" s="353"/>
      <c r="BP279" s="353"/>
      <c r="BQ279" s="353"/>
      <c r="BR279" s="353"/>
      <c r="BS279" s="353"/>
      <c r="BT279" s="353"/>
      <c r="BU279" s="353"/>
      <c r="BV279" s="353"/>
      <c r="BW279" s="353"/>
      <c r="BX279" s="353"/>
      <c r="BY279" s="353"/>
    </row>
    <row r="280" spans="5:77" x14ac:dyDescent="0.25">
      <c r="E280" s="353"/>
      <c r="F280" s="353"/>
      <c r="G280" s="353"/>
      <c r="H280" s="353"/>
      <c r="I280" s="353"/>
      <c r="J280" s="353"/>
      <c r="K280" s="353"/>
      <c r="L280" s="353"/>
      <c r="M280" s="353"/>
      <c r="N280" s="353"/>
      <c r="O280" s="353"/>
      <c r="P280" s="353"/>
      <c r="Q280" s="353"/>
      <c r="R280" s="353"/>
      <c r="S280" s="353"/>
      <c r="T280" s="353"/>
      <c r="U280" s="353"/>
      <c r="V280" s="353"/>
      <c r="W280" s="353"/>
      <c r="X280" s="353"/>
      <c r="Y280" s="353"/>
      <c r="Z280" s="353"/>
      <c r="AA280" s="353"/>
      <c r="AB280" s="353"/>
      <c r="AC280" s="353"/>
      <c r="AD280" s="353"/>
      <c r="AE280" s="353"/>
      <c r="AF280" s="353"/>
      <c r="AG280" s="353"/>
      <c r="AH280" s="353"/>
      <c r="AI280" s="353"/>
      <c r="AJ280" s="353"/>
      <c r="AK280" s="353"/>
      <c r="AL280" s="353"/>
      <c r="AM280" s="353"/>
      <c r="AN280" s="353"/>
      <c r="AO280" s="353"/>
      <c r="AP280" s="353"/>
      <c r="AQ280" s="353"/>
      <c r="AR280" s="353"/>
      <c r="AS280" s="353"/>
      <c r="AT280" s="353"/>
      <c r="AU280" s="353"/>
      <c r="AV280" s="353"/>
      <c r="AW280" s="353"/>
      <c r="AX280" s="353"/>
      <c r="AY280" s="353"/>
      <c r="AZ280" s="353"/>
      <c r="BA280" s="353"/>
      <c r="BB280" s="353"/>
      <c r="BC280" s="353"/>
      <c r="BD280" s="353"/>
      <c r="BE280" s="353"/>
      <c r="BF280" s="353"/>
      <c r="BG280" s="353"/>
      <c r="BH280" s="353"/>
      <c r="BI280" s="353"/>
      <c r="BJ280" s="353"/>
      <c r="BK280" s="353"/>
      <c r="BL280" s="353"/>
      <c r="BM280" s="353"/>
      <c r="BN280" s="353"/>
      <c r="BO280" s="353"/>
      <c r="BP280" s="353"/>
      <c r="BQ280" s="353"/>
      <c r="BR280" s="353"/>
      <c r="BS280" s="353"/>
      <c r="BT280" s="353"/>
      <c r="BU280" s="353"/>
      <c r="BV280" s="353"/>
      <c r="BW280" s="353"/>
      <c r="BX280" s="353"/>
      <c r="BY280" s="353"/>
    </row>
    <row r="281" spans="5:77" x14ac:dyDescent="0.25">
      <c r="E281" s="353"/>
      <c r="F281" s="353"/>
      <c r="G281" s="353"/>
      <c r="H281" s="353"/>
      <c r="I281" s="353"/>
      <c r="J281" s="353"/>
      <c r="K281" s="353"/>
      <c r="L281" s="353"/>
      <c r="M281" s="353"/>
      <c r="N281" s="353"/>
      <c r="O281" s="353"/>
      <c r="P281" s="353"/>
      <c r="Q281" s="353"/>
      <c r="R281" s="353"/>
      <c r="S281" s="353"/>
      <c r="T281" s="353"/>
      <c r="U281" s="353"/>
      <c r="V281" s="353"/>
      <c r="W281" s="353"/>
      <c r="X281" s="353"/>
      <c r="Y281" s="353"/>
      <c r="Z281" s="353"/>
      <c r="AA281" s="353"/>
      <c r="AB281" s="353"/>
      <c r="AC281" s="353"/>
      <c r="AD281" s="353"/>
      <c r="AE281" s="353"/>
      <c r="AF281" s="353"/>
      <c r="AG281" s="353"/>
      <c r="AH281" s="353"/>
      <c r="AI281" s="353"/>
      <c r="AJ281" s="353"/>
      <c r="AK281" s="353"/>
      <c r="AL281" s="353"/>
      <c r="AM281" s="353"/>
      <c r="AN281" s="353"/>
      <c r="AO281" s="353"/>
      <c r="AP281" s="353"/>
      <c r="AQ281" s="353"/>
      <c r="AR281" s="353"/>
      <c r="AS281" s="353"/>
      <c r="AT281" s="353"/>
      <c r="AU281" s="353"/>
      <c r="AV281" s="353"/>
      <c r="AW281" s="353"/>
      <c r="AX281" s="353"/>
      <c r="AY281" s="353"/>
      <c r="AZ281" s="353"/>
      <c r="BA281" s="353"/>
      <c r="BB281" s="353"/>
      <c r="BC281" s="353"/>
      <c r="BD281" s="353"/>
      <c r="BE281" s="353"/>
      <c r="BF281" s="353"/>
      <c r="BG281" s="353"/>
      <c r="BH281" s="353"/>
      <c r="BI281" s="353"/>
      <c r="BJ281" s="353"/>
      <c r="BK281" s="353"/>
      <c r="BL281" s="353"/>
      <c r="BM281" s="353"/>
      <c r="BN281" s="353"/>
      <c r="BO281" s="353"/>
      <c r="BP281" s="353"/>
      <c r="BQ281" s="353"/>
      <c r="BR281" s="353"/>
      <c r="BS281" s="353"/>
      <c r="BT281" s="353"/>
      <c r="BU281" s="353"/>
      <c r="BV281" s="353"/>
      <c r="BW281" s="353"/>
      <c r="BX281" s="353"/>
      <c r="BY281" s="353"/>
    </row>
    <row r="282" spans="5:77" x14ac:dyDescent="0.25">
      <c r="E282" s="353"/>
      <c r="F282" s="353"/>
      <c r="G282" s="353"/>
      <c r="H282" s="353"/>
      <c r="I282" s="353"/>
      <c r="J282" s="353"/>
      <c r="K282" s="353"/>
      <c r="L282" s="353"/>
      <c r="M282" s="353"/>
      <c r="N282" s="353"/>
      <c r="O282" s="353"/>
      <c r="P282" s="353"/>
      <c r="Q282" s="353"/>
      <c r="R282" s="353"/>
      <c r="S282" s="353"/>
      <c r="T282" s="353"/>
      <c r="U282" s="353"/>
      <c r="V282" s="353"/>
      <c r="W282" s="353"/>
      <c r="X282" s="353"/>
      <c r="Y282" s="353"/>
      <c r="Z282" s="353"/>
      <c r="AA282" s="353"/>
      <c r="AB282" s="353"/>
      <c r="AC282" s="353"/>
      <c r="AD282" s="353"/>
      <c r="AE282" s="353"/>
      <c r="AF282" s="353"/>
      <c r="AG282" s="353"/>
      <c r="AH282" s="353"/>
      <c r="AI282" s="353"/>
      <c r="AJ282" s="353"/>
      <c r="AK282" s="353"/>
      <c r="AL282" s="353"/>
      <c r="AM282" s="353"/>
      <c r="AN282" s="353"/>
      <c r="AO282" s="353"/>
      <c r="AP282" s="353"/>
      <c r="AQ282" s="353"/>
      <c r="AR282" s="353"/>
      <c r="AS282" s="353"/>
      <c r="AT282" s="353"/>
      <c r="AU282" s="353"/>
      <c r="AV282" s="353"/>
      <c r="AW282" s="353"/>
      <c r="AX282" s="353"/>
      <c r="AY282" s="353"/>
      <c r="AZ282" s="353"/>
      <c r="BA282" s="353"/>
      <c r="BB282" s="353"/>
      <c r="BC282" s="353"/>
      <c r="BD282" s="353"/>
      <c r="BE282" s="353"/>
      <c r="BF282" s="353"/>
      <c r="BG282" s="353"/>
      <c r="BH282" s="353"/>
      <c r="BI282" s="353"/>
      <c r="BJ282" s="353"/>
      <c r="BK282" s="353"/>
      <c r="BL282" s="353"/>
      <c r="BM282" s="353"/>
      <c r="BN282" s="353"/>
      <c r="BO282" s="353"/>
      <c r="BP282" s="353"/>
      <c r="BQ282" s="353"/>
      <c r="BR282" s="353"/>
      <c r="BS282" s="353"/>
      <c r="BT282" s="353"/>
      <c r="BU282" s="353"/>
      <c r="BV282" s="353"/>
      <c r="BW282" s="353"/>
      <c r="BX282" s="353"/>
      <c r="BY282" s="353"/>
    </row>
    <row r="283" spans="5:77" x14ac:dyDescent="0.25">
      <c r="E283" s="353"/>
      <c r="F283" s="353"/>
      <c r="G283" s="353"/>
      <c r="H283" s="353"/>
      <c r="I283" s="353"/>
      <c r="J283" s="353"/>
      <c r="K283" s="353"/>
      <c r="L283" s="353"/>
      <c r="M283" s="353"/>
      <c r="N283" s="353"/>
      <c r="O283" s="353"/>
      <c r="P283" s="353"/>
      <c r="Q283" s="353"/>
      <c r="R283" s="353"/>
      <c r="S283" s="353"/>
      <c r="T283" s="353"/>
      <c r="U283" s="353"/>
      <c r="V283" s="353"/>
      <c r="W283" s="353"/>
      <c r="X283" s="353"/>
      <c r="Y283" s="353"/>
      <c r="Z283" s="353"/>
      <c r="AA283" s="353"/>
      <c r="AB283" s="353"/>
      <c r="AC283" s="353"/>
      <c r="AD283" s="353"/>
      <c r="AE283" s="353"/>
      <c r="AF283" s="353"/>
      <c r="AG283" s="353"/>
      <c r="AH283" s="353"/>
      <c r="AI283" s="353"/>
      <c r="AJ283" s="353"/>
      <c r="AK283" s="353"/>
      <c r="AL283" s="353"/>
      <c r="AM283" s="353"/>
      <c r="AN283" s="353"/>
      <c r="AO283" s="353"/>
      <c r="AP283" s="353"/>
      <c r="AQ283" s="353"/>
      <c r="AR283" s="353"/>
      <c r="AS283" s="353"/>
      <c r="AT283" s="353"/>
      <c r="AU283" s="353"/>
      <c r="AV283" s="353"/>
      <c r="AW283" s="353"/>
      <c r="AX283" s="353"/>
      <c r="AY283" s="353"/>
      <c r="AZ283" s="353"/>
      <c r="BA283" s="353"/>
      <c r="BB283" s="353"/>
      <c r="BC283" s="353"/>
      <c r="BD283" s="353"/>
      <c r="BE283" s="353"/>
      <c r="BF283" s="353"/>
      <c r="BG283" s="353"/>
      <c r="BH283" s="353"/>
      <c r="BI283" s="353"/>
      <c r="BJ283" s="353"/>
      <c r="BK283" s="353"/>
      <c r="BL283" s="353"/>
      <c r="BM283" s="353"/>
      <c r="BN283" s="353"/>
      <c r="BO283" s="353"/>
      <c r="BP283" s="353"/>
      <c r="BQ283" s="353"/>
      <c r="BR283" s="353"/>
      <c r="BS283" s="353"/>
      <c r="BT283" s="353"/>
      <c r="BU283" s="353"/>
      <c r="BV283" s="353"/>
      <c r="BW283" s="353"/>
      <c r="BX283" s="353"/>
      <c r="BY283" s="353"/>
    </row>
    <row r="284" spans="5:77" x14ac:dyDescent="0.25">
      <c r="E284" s="353"/>
      <c r="F284" s="353"/>
      <c r="G284" s="353"/>
      <c r="H284" s="353"/>
      <c r="I284" s="353"/>
      <c r="J284" s="353"/>
      <c r="K284" s="353"/>
      <c r="L284" s="353"/>
      <c r="M284" s="353"/>
      <c r="N284" s="353"/>
      <c r="O284" s="353"/>
      <c r="P284" s="353"/>
      <c r="Q284" s="353"/>
      <c r="R284" s="353"/>
      <c r="S284" s="353"/>
      <c r="T284" s="353"/>
      <c r="U284" s="353"/>
      <c r="V284" s="353"/>
      <c r="W284" s="353"/>
      <c r="X284" s="353"/>
      <c r="Y284" s="353"/>
      <c r="Z284" s="353"/>
      <c r="AA284" s="353"/>
      <c r="AB284" s="353"/>
      <c r="AC284" s="353"/>
      <c r="AD284" s="353"/>
      <c r="AE284" s="353"/>
      <c r="AF284" s="353"/>
      <c r="AG284" s="353"/>
      <c r="AH284" s="353"/>
      <c r="AI284" s="353"/>
      <c r="AJ284" s="353"/>
      <c r="AK284" s="353"/>
      <c r="AL284" s="353"/>
      <c r="AM284" s="353"/>
      <c r="AN284" s="353"/>
      <c r="AO284" s="353"/>
      <c r="AP284" s="353"/>
      <c r="AQ284" s="353"/>
      <c r="AR284" s="353"/>
      <c r="AS284" s="353"/>
      <c r="AT284" s="353"/>
      <c r="AU284" s="353"/>
      <c r="AV284" s="353"/>
      <c r="AW284" s="353"/>
      <c r="AX284" s="353"/>
      <c r="AY284" s="353"/>
      <c r="AZ284" s="353"/>
      <c r="BA284" s="353"/>
      <c r="BB284" s="353"/>
      <c r="BC284" s="353"/>
      <c r="BD284" s="353"/>
      <c r="BE284" s="353"/>
      <c r="BF284" s="353"/>
      <c r="BG284" s="353"/>
      <c r="BH284" s="353"/>
      <c r="BI284" s="353"/>
      <c r="BJ284" s="353"/>
      <c r="BK284" s="353"/>
      <c r="BL284" s="353"/>
      <c r="BM284" s="353"/>
      <c r="BN284" s="353"/>
      <c r="BO284" s="353"/>
      <c r="BP284" s="353"/>
      <c r="BQ284" s="353"/>
      <c r="BR284" s="353"/>
      <c r="BS284" s="353"/>
      <c r="BT284" s="353"/>
      <c r="BU284" s="353"/>
      <c r="BV284" s="353"/>
      <c r="BW284" s="353"/>
      <c r="BX284" s="353"/>
      <c r="BY284" s="353"/>
    </row>
  </sheetData>
  <sheetProtection algorithmName="SHA-512" hashValue="ScKpD4DmfY6NTZfgNg5gyY875g8vFRRUa1+MkvGv90CdFJxXUz4uG8EkBA2TB/asU+rg7y72r9sHfTyq4qzZkw==" saltValue="noHxjrbrsfkC3VHeQvjPDA==" spinCount="100000" sheet="1" objects="1" scenarios="1"/>
  <dataValidations count="2">
    <dataValidation type="whole" operator="greaterThan" allowBlank="1" showInputMessage="1" showErrorMessage="1" sqref="BG4:BI56 BK4:BM56 AL4:AN56 AP4:AR56 BC4:BD56 BO4:BQ56 AU4:AV56 AY4:AZ56 BR39:BX39" xr:uid="{00000000-0002-0000-0200-000000000000}">
      <formula1>0</formula1>
    </dataValidation>
    <dataValidation type="decimal" operator="greaterThan" allowBlank="1" showInputMessage="1" showErrorMessage="1" sqref="Y4:Z56 D4:F56 H4:J56 L4:N56 AC4:AJ56 Q4:R56 U4:V56" xr:uid="{00000000-0002-0000-0200-000001000000}">
      <formula1>0.1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O19" sqref="O19"/>
    </sheetView>
  </sheetViews>
  <sheetFormatPr defaultRowHeight="15" x14ac:dyDescent="0.25"/>
  <cols>
    <col min="1" max="1" width="10.42578125" customWidth="1"/>
    <col min="2" max="2" width="6.5703125" customWidth="1"/>
    <col min="3" max="3" width="10.28515625" customWidth="1"/>
  </cols>
  <sheetData>
    <row r="1" spans="1:9" ht="15.75" thickBot="1" x14ac:dyDescent="0.3">
      <c r="A1" t="s">
        <v>449</v>
      </c>
    </row>
    <row r="2" spans="1:9" x14ac:dyDescent="0.25">
      <c r="A2" s="333"/>
      <c r="B2" s="334"/>
      <c r="C2" s="343" t="s">
        <v>413</v>
      </c>
    </row>
    <row r="3" spans="1:9" x14ac:dyDescent="0.25">
      <c r="A3" s="335"/>
      <c r="B3" s="336"/>
      <c r="C3" s="344" t="s">
        <v>448</v>
      </c>
    </row>
    <row r="4" spans="1:9" x14ac:dyDescent="0.25">
      <c r="A4" s="337" t="s">
        <v>409</v>
      </c>
      <c r="B4" s="338" t="s">
        <v>410</v>
      </c>
      <c r="C4" s="345" t="s">
        <v>414</v>
      </c>
    </row>
    <row r="5" spans="1:9" x14ac:dyDescent="0.25">
      <c r="A5" s="339" t="s">
        <v>0</v>
      </c>
      <c r="B5" s="340" t="s">
        <v>411</v>
      </c>
      <c r="C5" s="330">
        <v>6</v>
      </c>
      <c r="I5" s="413"/>
    </row>
    <row r="6" spans="1:9" x14ac:dyDescent="0.25">
      <c r="A6" s="339" t="s">
        <v>1</v>
      </c>
      <c r="B6" s="340" t="s">
        <v>411</v>
      </c>
      <c r="C6" s="330">
        <v>10.25</v>
      </c>
      <c r="I6" s="413"/>
    </row>
    <row r="7" spans="1:9" x14ac:dyDescent="0.25">
      <c r="A7" s="339" t="s">
        <v>2</v>
      </c>
      <c r="B7" s="340" t="s">
        <v>411</v>
      </c>
      <c r="C7" s="330">
        <v>4.3</v>
      </c>
      <c r="I7" s="413"/>
    </row>
    <row r="8" spans="1:9" x14ac:dyDescent="0.25">
      <c r="A8" s="339" t="s">
        <v>12</v>
      </c>
      <c r="B8" s="340" t="s">
        <v>411</v>
      </c>
      <c r="C8" s="330">
        <v>5</v>
      </c>
      <c r="I8" s="413"/>
    </row>
    <row r="9" spans="1:9" x14ac:dyDescent="0.25">
      <c r="A9" s="339" t="s">
        <v>3</v>
      </c>
      <c r="B9" s="340" t="s">
        <v>411</v>
      </c>
      <c r="C9" s="330">
        <v>3</v>
      </c>
      <c r="I9" s="413"/>
    </row>
    <row r="10" spans="1:9" x14ac:dyDescent="0.25">
      <c r="A10" s="339" t="s">
        <v>4</v>
      </c>
      <c r="B10" s="340" t="s">
        <v>411</v>
      </c>
      <c r="C10" s="412">
        <v>11</v>
      </c>
      <c r="I10" s="413"/>
    </row>
    <row r="11" spans="1:9" x14ac:dyDescent="0.25">
      <c r="A11" s="339" t="s">
        <v>46</v>
      </c>
      <c r="B11" s="340" t="s">
        <v>411</v>
      </c>
      <c r="C11" s="330">
        <v>4</v>
      </c>
      <c r="I11" s="413"/>
    </row>
    <row r="12" spans="1:9" x14ac:dyDescent="0.25">
      <c r="A12" s="339" t="s">
        <v>5</v>
      </c>
      <c r="B12" s="340" t="s">
        <v>412</v>
      </c>
      <c r="C12" s="331">
        <v>0.2</v>
      </c>
      <c r="I12" s="413"/>
    </row>
    <row r="13" spans="1:9" x14ac:dyDescent="0.25">
      <c r="A13" s="339" t="s">
        <v>13</v>
      </c>
      <c r="B13" s="340" t="s">
        <v>412</v>
      </c>
      <c r="C13" s="331">
        <v>0.2</v>
      </c>
      <c r="I13" s="413"/>
    </row>
    <row r="14" spans="1:9" x14ac:dyDescent="0.25">
      <c r="A14" s="339" t="s">
        <v>8</v>
      </c>
      <c r="B14" s="340" t="s">
        <v>412</v>
      </c>
      <c r="C14" s="331">
        <v>0.13</v>
      </c>
      <c r="I14" s="413"/>
    </row>
    <row r="15" spans="1:9" x14ac:dyDescent="0.25">
      <c r="A15" s="339" t="s">
        <v>9</v>
      </c>
      <c r="B15" s="340" t="s">
        <v>412</v>
      </c>
      <c r="C15" s="331">
        <v>0.25</v>
      </c>
      <c r="I15" s="413"/>
    </row>
    <row r="16" spans="1:9" x14ac:dyDescent="0.25">
      <c r="A16" s="339" t="s">
        <v>6</v>
      </c>
      <c r="B16" s="340" t="s">
        <v>412</v>
      </c>
      <c r="C16" s="331">
        <v>0.27</v>
      </c>
      <c r="I16" s="413"/>
    </row>
    <row r="17" spans="1:9" x14ac:dyDescent="0.25">
      <c r="A17" s="339" t="s">
        <v>7</v>
      </c>
      <c r="B17" s="340" t="s">
        <v>412</v>
      </c>
      <c r="C17" s="331">
        <v>0.3</v>
      </c>
      <c r="I17" s="413"/>
    </row>
    <row r="18" spans="1:9" x14ac:dyDescent="0.25">
      <c r="A18" s="339" t="s">
        <v>10</v>
      </c>
      <c r="B18" s="340" t="s">
        <v>412</v>
      </c>
      <c r="C18" s="331">
        <v>0.33</v>
      </c>
      <c r="I18" s="413"/>
    </row>
    <row r="19" spans="1:9" ht="15.75" thickBot="1" x14ac:dyDescent="0.3">
      <c r="A19" s="341" t="s">
        <v>11</v>
      </c>
      <c r="B19" s="342" t="s">
        <v>412</v>
      </c>
      <c r="C19" s="332">
        <v>0.26</v>
      </c>
      <c r="I19" s="413"/>
    </row>
    <row r="20" spans="1:9" x14ac:dyDescent="0.25">
      <c r="I20" s="413"/>
    </row>
    <row r="21" spans="1:9" x14ac:dyDescent="0.25">
      <c r="I21" s="413"/>
    </row>
    <row r="22" spans="1:9" x14ac:dyDescent="0.25">
      <c r="I22" s="413"/>
    </row>
    <row r="23" spans="1:9" x14ac:dyDescent="0.25">
      <c r="I23" s="413"/>
    </row>
    <row r="24" spans="1:9" x14ac:dyDescent="0.25">
      <c r="I24" s="413"/>
    </row>
    <row r="25" spans="1:9" x14ac:dyDescent="0.25">
      <c r="I25" s="413"/>
    </row>
    <row r="26" spans="1:9" x14ac:dyDescent="0.25">
      <c r="I26" s="413"/>
    </row>
    <row r="27" spans="1:9" x14ac:dyDescent="0.25">
      <c r="I27" s="413"/>
    </row>
  </sheetData>
  <sheetProtection algorithmName="SHA-512" hashValue="MoAweu8Lju8WeavdKFTAbUN9xlrPda6pBLVApim+cdBmRkiIhBEdpdHaLPkN7xh0sEEfLzRZtJ7XiDFD8gSFVw==" saltValue="/NiU1M28YxROAxQtlzwGVQ==" spinCount="100000" sheet="1" objects="1" scenarios="1"/>
  <dataValidations count="1">
    <dataValidation type="decimal" operator="greaterThanOrEqual" allowBlank="1" showInputMessage="1" showErrorMessage="1" sqref="C5:C19" xr:uid="{00000000-0002-0000-0300-000000000000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ARC-IC</vt:lpstr>
      <vt:lpstr>County Avg Yields</vt:lpstr>
      <vt:lpstr>County Avg Yields-old</vt:lpstr>
      <vt:lpstr> 80% Co. T-Yields</vt:lpstr>
      <vt:lpstr>Projected 2025 MYA Prices</vt:lpstr>
      <vt:lpstr>Prices</vt:lpstr>
      <vt:lpstr>'ARC-IC'!Print_Area</vt:lpstr>
      <vt:lpstr>'Projected 2025 MYA Prices'!Print_Area</vt:lpstr>
    </vt:vector>
  </TitlesOfParts>
  <Company>North Dakota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Swenson</dc:creator>
  <cp:lastModifiedBy>Haugen, Ronald</cp:lastModifiedBy>
  <cp:lastPrinted>2020-07-15T17:37:18Z</cp:lastPrinted>
  <dcterms:created xsi:type="dcterms:W3CDTF">2014-02-28T16:04:24Z</dcterms:created>
  <dcterms:modified xsi:type="dcterms:W3CDTF">2025-02-19T14:49:21Z</dcterms:modified>
</cp:coreProperties>
</file>