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58" activeTab="19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Canola" sheetId="11" r:id="rId11"/>
    <sheet name="Flax" sheetId="12" r:id="rId12"/>
    <sheet name="Peas" sheetId="13" r:id="rId13"/>
    <sheet name="Oats" sheetId="14" r:id="rId14"/>
    <sheet name="Lentil" sheetId="15" r:id="rId15"/>
    <sheet name="Mustard" sheetId="16" r:id="rId16"/>
    <sheet name="Buckwht" sheetId="17" r:id="rId17"/>
    <sheet name="Millet" sheetId="18" r:id="rId18"/>
    <sheet name="Wint.Wht" sheetId="19" r:id="rId19"/>
    <sheet name="Rye" sheetId="20" r:id="rId20"/>
  </sheets>
  <definedNames>
    <definedName name="_xlnm.Print_Area" localSheetId="1">'Cashflow'!$A$1:$L$60</definedName>
    <definedName name="_xlnm.Print_Area" localSheetId="0">'Intro'!$A$1:$J$30</definedName>
  </definedNames>
  <calcPr fullCalcOnLoad="1"/>
</workbook>
</file>

<file path=xl/sharedStrings.xml><?xml version="1.0" encoding="utf-8"?>
<sst xmlns="http://schemas.openxmlformats.org/spreadsheetml/2006/main" count="715" uniqueCount="160">
  <si>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</si>
  <si>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</si>
  <si>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</si>
  <si>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</si>
  <si>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</si>
  <si>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</si>
  <si>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</si>
  <si>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</si>
  <si>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</si>
  <si>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</si>
  <si>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</si>
  <si>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</si>
  <si>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</si>
  <si>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</si>
  <si>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</si>
  <si>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</si>
  <si>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</si>
  <si>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</si>
  <si>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</si>
  <si>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</si>
  <si>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</si>
  <si>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</si>
  <si>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</si>
  <si>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</si>
  <si>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</si>
  <si>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</si>
  <si>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</si>
  <si>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</si>
  <si>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</si>
  <si>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</si>
  <si>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</si>
  <si>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</si>
  <si>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</si>
  <si>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</si>
  <si>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</si>
  <si>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</si>
  <si>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</si>
  <si>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</si>
  <si>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</si>
  <si>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</si>
  <si>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</si>
  <si>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</si>
  <si>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</si>
  <si>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FIELD PEAS</t>
  </si>
  <si>
    <t>OATS</t>
  </si>
  <si>
    <t>LENTILS</t>
  </si>
  <si>
    <t>YELLOW MUSTARD</t>
  </si>
  <si>
    <t>BUCKWHEAT</t>
  </si>
  <si>
    <t>MILLET</t>
  </si>
  <si>
    <t>WINTER WHEAT</t>
  </si>
  <si>
    <t>RYE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</si>
  <si>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</si>
  <si>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</si>
  <si>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</si>
  <si>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</si>
  <si>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</si>
  <si>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</si>
  <si>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</si>
  <si>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</si>
  <si>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Mustard</t>
  </si>
  <si>
    <t>Buckwht</t>
  </si>
  <si>
    <t>Peas</t>
  </si>
  <si>
    <t>Oats</t>
  </si>
  <si>
    <t>Lentils</t>
  </si>
  <si>
    <t>Millet</t>
  </si>
  <si>
    <t>Wint.Wht</t>
  </si>
  <si>
    <t>Rye</t>
  </si>
  <si>
    <t>CROP</t>
  </si>
  <si>
    <t>Revenue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</si>
  <si>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</si>
  <si>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</si>
  <si>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</si>
  <si>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</si>
  <si>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</si>
  <si>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</si>
  <si>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</si>
  <si>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</si>
  <si>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</si>
  <si>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</si>
  <si>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Totals</t>
  </si>
  <si>
    <t>Other Cash Outflow</t>
  </si>
  <si>
    <t>Other Cash Inflow</t>
  </si>
  <si>
    <t>Drybeans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</si>
  <si>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</si>
  <si>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</si>
  <si>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</si>
  <si>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</si>
  <si>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</si>
  <si>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</si>
  <si>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</si>
  <si>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</si>
  <si>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</si>
  <si>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</si>
  <si>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</si>
  <si>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</si>
  <si>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</si>
  <si>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</si>
  <si>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</si>
  <si>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</si>
  <si>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</si>
  <si>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</si>
  <si>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</si>
  <si>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</si>
  <si>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</si>
  <si>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</si>
  <si>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</si>
  <si>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</si>
  <si>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</si>
  <si>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</si>
  <si>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</si>
  <si>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</si>
  <si>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</si>
  <si>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</si>
  <si>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</si>
  <si>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</si>
  <si>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</si>
  <si>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</si>
  <si>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</si>
  <si>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</si>
  <si>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Cash available for family living, SE &amp; income taxes and investment</t>
  </si>
  <si>
    <t>Machinery P &amp; I Pmts</t>
  </si>
  <si>
    <t>Land P &amp; I Pmts</t>
  </si>
  <si>
    <t>Summary of Direct Costs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</si>
  <si>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>.</t>
    </r>
    <r>
      <rPr>
        <sz val="10"/>
        <rFont val="Arial"/>
        <family val="2"/>
      </rPr>
      <t xml:space="preserve">  (Cashflow is not </t>
    </r>
  </si>
  <si>
    <t>Date:</t>
  </si>
  <si>
    <t>See direct cost summary below.</t>
  </si>
  <si>
    <t>Includes dessicant prior to straight cutting</t>
  </si>
  <si>
    <t>Fungicide for rust would cost $4 plus application</t>
  </si>
  <si>
    <t>Spraying for head feeding insects</t>
  </si>
  <si>
    <t>Two sprayings for head feeding insects</t>
  </si>
  <si>
    <t>Fungicide for white mold would cost about $18</t>
  </si>
  <si>
    <t>Includes pre-harvest dessicant</t>
  </si>
  <si>
    <t>Insecticide seed treatment for flea beetles</t>
  </si>
  <si>
    <t>Name:</t>
  </si>
  <si>
    <t>Soil test, custom aerial application</t>
  </si>
  <si>
    <t>Soil test, two custom aerial applications</t>
  </si>
  <si>
    <t xml:space="preserve">  Market Price</t>
  </si>
  <si>
    <t xml:space="preserve">  Market Price </t>
  </si>
  <si>
    <t>seed treatment</t>
  </si>
  <si>
    <t>inoculant, rock roller rent, soil testing</t>
  </si>
  <si>
    <t xml:space="preserve">the whole farm cashflow.  This worksheet consists of three tables.  The first table lists the market </t>
  </si>
  <si>
    <t>Milling quality price, there is risk of quality discounts</t>
  </si>
  <si>
    <t>Includes $8 for inoculant and fungicide seed treatment</t>
  </si>
  <si>
    <t>Crop insurance is not available in some counties of this region</t>
  </si>
  <si>
    <t>Crop insurance is not available in most counties of this region</t>
  </si>
  <si>
    <t>they are tied to program base acres, not to current crop selection or production.  Refer to the paper</t>
  </si>
  <si>
    <t>decoupled Price Loss Coverage (PLC) and Agricultural Risk Coverage (ARC) government payments because</t>
  </si>
  <si>
    <t>Hired Labor</t>
  </si>
  <si>
    <t>Gov't Pmts (ARC/PLC)</t>
  </si>
  <si>
    <t>Soybean aphid &amp; spider mite insect would be about $4</t>
  </si>
  <si>
    <t xml:space="preserve">Fungicide for white mold </t>
  </si>
  <si>
    <t>Fungicide for ascochyta/anthracnose</t>
  </si>
  <si>
    <t>Cutworms and/or pea aphids chemical cost would be about $4</t>
  </si>
  <si>
    <t>Wheat midge &amp; cereal grain aphid insect. would be about $6 each</t>
  </si>
  <si>
    <t>Insect. for cutworms, pea aphids and/or grasshoppers ~ $4</t>
  </si>
  <si>
    <t>Mkt Rev.</t>
  </si>
  <si>
    <t>per Acre</t>
  </si>
  <si>
    <t xml:space="preserve">Dir. Costs </t>
  </si>
  <si>
    <t>Malt price, feed price est. is $2.40</t>
  </si>
  <si>
    <t>North Dakota 2020 Projected Crop Budgets - North Central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</si>
</sst>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?_);_(@_)"/>
    <numFmt numFmtId="170" formatCode="_(* #,##0_);_(* \(#,##0\);_(* &quot;-&quot;??_);_(@_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0" fontId="5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21" xfId="0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51" fillId="0" borderId="0" xfId="0" applyFont="1" applyBorder="1" applyAlignment="1" quotePrefix="1">
      <alignment/>
    </xf>
    <xf numFmtId="0" fontId="51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0" fillId="33" borderId="17" xfId="0" applyNumberFormat="1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NumberFormat="1" applyFont="1" applyAlignment="1" applyProtection="1">
      <alignment/>
      <protection locked="0"/>
    </xf>
    <xf numFmtId="164" fontId="4" fillId="0" borderId="0" xfId="0" applyNumberFormat="1" applyFont="1" applyBorder="1" applyAlignment="1" applyProtection="1">
      <alignment/>
      <protection locked="0"/>
    </xf>
    <xf numFmtId="0" fontId="52" fillId="0" borderId="14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51" fillId="0" borderId="19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Border="1" applyAlignment="1">
      <alignment/>
    </xf>
    <xf numFmtId="0" fontId="51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1" fillId="0" borderId="0" xfId="0" applyFon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31</xdr:row>
      <xdr:rowOff>28575</xdr:rowOff>
    </xdr:from>
    <xdr:to>
      <xdr:col>10</xdr:col>
      <xdr:colOff>228600</xdr:colOff>
      <xdr:row>58</xdr:row>
      <xdr:rowOff>0</xdr:rowOff>
    </xdr:to>
    <xdr:pic>
      <xdr:nvPicPr>
        <xdr:cNvPr id="1" name="Picture 1" descr="ND Map for Budget Regio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095875"/>
          <a:ext cx="6305550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showGridLines="0" zoomScalePageLayoutView="0" workbookViewId="0" topLeftCell="A1">
      <selection activeCell="A1" sqref="A1:J1"/>
    </sheetView>
  </sheetViews>
  <sheetFormatPr defaultColWidth="9.140625" defaultRowHeight="12.75"/>
  <cols>
    <col min="10" max="10" width="9.7109375" style="0" customWidth="1"/>
  </cols>
  <sheetData>
    <row r="1" spans="1:10" ht="15.75">
      <c r="A1" s="75" t="s">
        <v>159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12.75">
      <c r="A2" s="76" t="s">
        <v>96</v>
      </c>
      <c r="B2" s="76"/>
      <c r="C2" s="76"/>
      <c r="D2" s="76"/>
      <c r="E2" s="76"/>
      <c r="F2" s="76"/>
      <c r="G2" s="76"/>
      <c r="H2" s="76"/>
      <c r="I2" s="76"/>
      <c r="J2" s="76"/>
    </row>
    <row r="3" spans="1:8" ht="12.75">
      <c r="A3" s="39"/>
      <c r="B3" s="40"/>
      <c r="C3" s="41"/>
      <c r="D3" s="41"/>
      <c r="E3" s="41"/>
      <c r="F3" s="40"/>
      <c r="G3" s="40"/>
      <c r="H3" s="40"/>
    </row>
    <row r="4" spans="1:8" ht="12.75">
      <c r="A4" s="66" t="s">
        <v>97</v>
      </c>
      <c r="B4" s="42"/>
      <c r="C4" s="42"/>
      <c r="D4" s="42"/>
      <c r="E4" s="42"/>
      <c r="F4" s="42"/>
      <c r="G4" s="42"/>
      <c r="H4" s="42"/>
    </row>
    <row r="5" spans="1:8" ht="12.75">
      <c r="A5" s="17" t="s">
        <v>98</v>
      </c>
      <c r="B5" s="42"/>
      <c r="C5" s="42"/>
      <c r="D5" s="42"/>
      <c r="E5" s="42"/>
      <c r="F5" s="42"/>
      <c r="G5" s="42"/>
      <c r="H5" s="42"/>
    </row>
    <row r="6" spans="1:8" ht="12.75">
      <c r="A6" s="17" t="s">
        <v>99</v>
      </c>
      <c r="B6" s="42"/>
      <c r="C6" s="42"/>
      <c r="D6" s="42"/>
      <c r="E6" s="42"/>
      <c r="F6" s="42"/>
      <c r="G6" s="42"/>
      <c r="H6" s="42"/>
    </row>
    <row r="7" spans="1:8" ht="12.75">
      <c r="A7" s="17" t="s">
        <v>100</v>
      </c>
      <c r="B7" s="42"/>
      <c r="C7" s="42"/>
      <c r="D7" s="42"/>
      <c r="E7" s="42"/>
      <c r="F7" s="42"/>
      <c r="G7" s="42"/>
      <c r="H7" s="42"/>
    </row>
    <row r="8" spans="1:8" ht="12.75">
      <c r="A8" s="17" t="s">
        <v>101</v>
      </c>
      <c r="B8" s="42"/>
      <c r="C8" s="42"/>
      <c r="D8" s="42"/>
      <c r="E8" s="42"/>
      <c r="F8" s="42"/>
      <c r="G8" s="42"/>
      <c r="H8" s="42"/>
    </row>
    <row r="9" spans="1:8" ht="12.75">
      <c r="A9" s="47" t="s">
        <v>146</v>
      </c>
      <c r="B9" s="42"/>
      <c r="C9" s="42"/>
      <c r="D9" s="42"/>
      <c r="E9" s="42"/>
      <c r="F9" s="42"/>
      <c r="G9" s="42"/>
      <c r="H9" s="42"/>
    </row>
    <row r="10" spans="1:8" ht="12.75">
      <c r="A10" s="47" t="s">
        <v>145</v>
      </c>
      <c r="B10" s="42"/>
      <c r="C10" s="42"/>
      <c r="D10" s="42"/>
      <c r="E10" s="42"/>
      <c r="F10" s="42"/>
      <c r="G10" s="42"/>
      <c r="H10" s="42"/>
    </row>
    <row r="11" spans="1:8" ht="12.75">
      <c r="A11" s="17" t="s">
        <v>102</v>
      </c>
      <c r="B11" s="42"/>
      <c r="C11" s="42"/>
      <c r="D11" s="42"/>
      <c r="E11" s="42"/>
      <c r="F11" s="42"/>
      <c r="G11" s="42"/>
      <c r="H11" s="42"/>
    </row>
    <row r="12" spans="1:8" ht="12.75">
      <c r="A12" s="17"/>
      <c r="B12" s="42"/>
      <c r="C12" s="42"/>
      <c r="D12" s="42"/>
      <c r="E12" s="42"/>
      <c r="F12" s="42"/>
      <c r="G12" s="42"/>
      <c r="H12" s="42"/>
    </row>
    <row r="13" spans="1:8" ht="12.75">
      <c r="A13" s="66" t="s">
        <v>103</v>
      </c>
      <c r="B13" s="43"/>
      <c r="C13" s="43"/>
      <c r="D13" s="42"/>
      <c r="E13" s="42"/>
      <c r="F13" s="42"/>
      <c r="G13" s="42"/>
      <c r="H13" s="42"/>
    </row>
    <row r="14" spans="1:8" ht="12.75">
      <c r="A14" s="17" t="s">
        <v>104</v>
      </c>
      <c r="B14" s="42"/>
      <c r="C14" s="42"/>
      <c r="D14" s="42"/>
      <c r="E14" s="42"/>
      <c r="F14" s="42"/>
      <c r="G14" s="42"/>
      <c r="H14" s="42"/>
    </row>
    <row r="15" spans="1:8" ht="12.75">
      <c r="A15" s="47" t="s">
        <v>140</v>
      </c>
      <c r="B15" s="42"/>
      <c r="C15" s="42"/>
      <c r="D15" s="42"/>
      <c r="E15" s="42"/>
      <c r="F15" s="42"/>
      <c r="G15" s="42"/>
      <c r="H15" s="42"/>
    </row>
    <row r="16" spans="1:8" ht="12.75">
      <c r="A16" s="17" t="s">
        <v>105</v>
      </c>
      <c r="B16" s="42"/>
      <c r="C16" s="42"/>
      <c r="D16" s="42"/>
      <c r="E16" s="42"/>
      <c r="F16" s="42"/>
      <c r="G16" s="42"/>
      <c r="H16" s="42"/>
    </row>
    <row r="17" spans="1:8" ht="12.75">
      <c r="A17" s="17" t="s">
        <v>106</v>
      </c>
      <c r="B17" s="42"/>
      <c r="C17" s="42"/>
      <c r="D17" s="42"/>
      <c r="E17" s="42"/>
      <c r="F17" s="42"/>
      <c r="G17" s="42"/>
      <c r="H17" s="42"/>
    </row>
    <row r="18" spans="1:8" ht="12.75">
      <c r="A18" s="47" t="s">
        <v>123</v>
      </c>
      <c r="B18" s="42"/>
      <c r="C18" s="42"/>
      <c r="D18" s="42"/>
      <c r="E18" s="42"/>
      <c r="F18" s="42"/>
      <c r="G18" s="42"/>
      <c r="H18" s="42"/>
    </row>
    <row r="19" spans="1:8" ht="12.75">
      <c r="A19" s="17" t="s">
        <v>107</v>
      </c>
      <c r="B19" s="42"/>
      <c r="C19" s="42"/>
      <c r="E19" s="42"/>
      <c r="F19" s="42"/>
      <c r="G19" s="42"/>
      <c r="H19" s="42"/>
    </row>
    <row r="20" spans="1:8" ht="12.75">
      <c r="A20" s="17" t="s">
        <v>108</v>
      </c>
      <c r="B20" s="42"/>
      <c r="C20" s="42"/>
      <c r="D20" s="42"/>
      <c r="E20" s="42"/>
      <c r="F20" s="42"/>
      <c r="G20" s="42"/>
      <c r="H20" s="42"/>
    </row>
    <row r="21" spans="1:8" ht="12.75">
      <c r="A21" s="17" t="s">
        <v>109</v>
      </c>
      <c r="B21" s="42"/>
      <c r="C21" s="42"/>
      <c r="D21" s="42"/>
      <c r="E21" s="42"/>
      <c r="F21" s="42"/>
      <c r="G21" s="42"/>
      <c r="H21" s="42"/>
    </row>
    <row r="22" spans="1:8" ht="12.75">
      <c r="A22" s="17" t="s">
        <v>110</v>
      </c>
      <c r="B22" s="42"/>
      <c r="C22" s="42"/>
      <c r="D22" s="42"/>
      <c r="E22" s="42"/>
      <c r="F22" s="42"/>
      <c r="G22" s="42"/>
      <c r="H22" s="42"/>
    </row>
    <row r="23" spans="2:8" ht="12.75">
      <c r="B23" s="42"/>
      <c r="C23" s="42"/>
      <c r="D23" s="42"/>
      <c r="E23" s="42"/>
      <c r="F23" s="42"/>
      <c r="G23" s="42"/>
      <c r="H23" s="42"/>
    </row>
    <row r="24" spans="1:8" ht="12.75">
      <c r="A24" s="66" t="s">
        <v>111</v>
      </c>
      <c r="B24" s="42"/>
      <c r="C24" s="42"/>
      <c r="D24" s="42"/>
      <c r="E24" s="42"/>
      <c r="F24" s="42"/>
      <c r="G24" s="42"/>
      <c r="H24" s="42"/>
    </row>
    <row r="25" spans="1:8" ht="12.75">
      <c r="A25" s="17" t="s">
        <v>112</v>
      </c>
      <c r="B25" s="42"/>
      <c r="C25" s="42"/>
      <c r="D25" s="42"/>
      <c r="E25" s="42"/>
      <c r="F25" s="42"/>
      <c r="G25" s="42"/>
      <c r="H25" s="42"/>
    </row>
    <row r="26" spans="1:8" ht="12.75" customHeight="1">
      <c r="A26" s="17" t="s">
        <v>113</v>
      </c>
      <c r="B26" s="42"/>
      <c r="C26" s="42"/>
      <c r="D26" s="42"/>
      <c r="E26" s="42"/>
      <c r="F26" s="42"/>
      <c r="G26" s="42"/>
      <c r="H26" s="42"/>
    </row>
    <row r="27" spans="1:8" ht="12.75">
      <c r="A27" s="17" t="s">
        <v>114</v>
      </c>
      <c r="B27" s="42"/>
      <c r="C27" s="42"/>
      <c r="D27" s="42"/>
      <c r="E27" s="42"/>
      <c r="F27" s="42"/>
      <c r="G27" s="42"/>
      <c r="H27" s="42"/>
    </row>
    <row r="28" spans="1:8" ht="13.5">
      <c r="A28" s="17" t="s">
        <v>115</v>
      </c>
      <c r="B28" s="42"/>
      <c r="C28" s="42"/>
      <c r="D28" s="42"/>
      <c r="E28" s="42"/>
      <c r="F28" s="42"/>
      <c r="G28" s="42"/>
      <c r="H28" s="42"/>
    </row>
    <row r="29" spans="1:8" ht="12.75">
      <c r="A29" s="40"/>
      <c r="B29" s="40"/>
      <c r="C29" s="40"/>
      <c r="D29" s="40"/>
      <c r="E29" s="40"/>
      <c r="F29" s="40"/>
      <c r="G29" s="40"/>
      <c r="H29" s="40"/>
    </row>
    <row r="30" spans="1:8" ht="12.75">
      <c r="A30" s="40" t="s">
        <v>116</v>
      </c>
      <c r="B30" s="40"/>
      <c r="C30" s="40"/>
      <c r="D30" s="40"/>
      <c r="E30" s="40"/>
      <c r="F30" s="40"/>
      <c r="G30" s="40"/>
      <c r="H30" s="40"/>
    </row>
    <row r="31" spans="1:11" ht="12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</row>
    <row r="32" spans="1:12" ht="12.7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</row>
    <row r="33" spans="1:12" ht="12.7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</row>
    <row r="34" spans="1:12" ht="12.7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</row>
    <row r="35" spans="1:12" ht="12.7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</row>
    <row r="36" spans="1:12" ht="12.7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</row>
    <row r="37" spans="1:12" ht="12.7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</row>
    <row r="38" spans="1:12" ht="12.7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</row>
    <row r="39" spans="1:12" ht="12.7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</row>
    <row r="40" spans="1:12" ht="12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</row>
    <row r="41" spans="1:12" ht="12.7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</row>
    <row r="42" spans="1:12" ht="12.7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</row>
    <row r="43" spans="1:12" ht="12.7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</row>
    <row r="44" spans="1:12" ht="12.7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</row>
    <row r="45" spans="1:12" ht="12.7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</row>
    <row r="46" spans="1:12" ht="12.7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</row>
    <row r="47" spans="1:12" ht="12.7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</row>
    <row r="48" spans="1:12" ht="12.7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</row>
    <row r="49" spans="1:12" ht="12.7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</row>
    <row r="50" spans="1:12" ht="12.7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</row>
    <row r="51" spans="1:12" ht="12.7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</row>
    <row r="52" spans="1:12" ht="12.7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</row>
    <row r="53" spans="1:12" ht="12.7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</row>
    <row r="54" spans="1:12" ht="12.7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</row>
    <row r="55" spans="1:12" ht="12.7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</row>
    <row r="56" spans="1:12" ht="12.7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</row>
    <row r="57" spans="1:12" ht="12.7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</row>
    <row r="58" spans="1:12" ht="12.7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</row>
    <row r="59" spans="1:12" ht="12.7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</row>
    <row r="60" spans="1:12" ht="12.7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</row>
  </sheetData>
  <sheetProtection sheet="1"/>
  <mergeCells count="2">
    <mergeCell ref="A1:J1"/>
    <mergeCell ref="A2:J2"/>
  </mergeCells>
  <printOptions/>
  <pageMargins left="0.75" right="0.75" top="1" bottom="1" header="0.5" footer="0.5"/>
  <pageSetup fitToHeight="1" fitToWidth="1" horizontalDpi="600" verticalDpi="600" orientation="portrait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3" t="s">
        <v>0</v>
      </c>
      <c r="C1" s="70" t="s">
        <v>30</v>
      </c>
    </row>
    <row r="2" spans="1:3" ht="12.75">
      <c r="A2" t="s">
        <v>29</v>
      </c>
      <c r="B2" s="9">
        <v>1300</v>
      </c>
      <c r="C2" s="67"/>
    </row>
    <row r="3" spans="1:3" ht="12.75">
      <c r="A3" t="s">
        <v>136</v>
      </c>
      <c r="B3" s="10">
        <v>0.244</v>
      </c>
      <c r="C3" s="67"/>
    </row>
    <row r="4" spans="1:3" ht="12.75">
      <c r="A4" t="s">
        <v>28</v>
      </c>
      <c r="B4">
        <f>B2*B3</f>
        <v>317.2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49.5</v>
      </c>
      <c r="C7" s="69"/>
    </row>
    <row r="8" spans="1:3" ht="12.75">
      <c r="A8" s="1" t="s">
        <v>9</v>
      </c>
      <c r="B8" s="11">
        <v>36.2</v>
      </c>
      <c r="C8" s="67"/>
    </row>
    <row r="9" spans="1:3" ht="12.75">
      <c r="A9" s="1" t="s">
        <v>24</v>
      </c>
      <c r="B9" s="11">
        <v>0</v>
      </c>
      <c r="C9" s="67" t="s">
        <v>127</v>
      </c>
    </row>
    <row r="10" spans="1:3" ht="12.75">
      <c r="A10" s="1" t="s">
        <v>10</v>
      </c>
      <c r="B10" s="11">
        <v>10</v>
      </c>
      <c r="C10" s="67" t="s">
        <v>129</v>
      </c>
    </row>
    <row r="11" spans="1:3" ht="12.75">
      <c r="A11" s="1" t="s">
        <v>12</v>
      </c>
      <c r="B11" s="11">
        <v>24.83</v>
      </c>
      <c r="C11" s="67"/>
    </row>
    <row r="12" spans="1:3" ht="12.75">
      <c r="A12" s="1" t="s">
        <v>11</v>
      </c>
      <c r="B12" s="11">
        <v>13.5</v>
      </c>
      <c r="C12" s="67"/>
    </row>
    <row r="13" spans="1:3" ht="12.75">
      <c r="A13" s="1" t="s">
        <v>13</v>
      </c>
      <c r="B13" s="11">
        <v>14.61</v>
      </c>
      <c r="C13" s="67"/>
    </row>
    <row r="14" spans="1:3" ht="12.75">
      <c r="A14" s="1" t="s">
        <v>14</v>
      </c>
      <c r="B14" s="11">
        <v>19.43</v>
      </c>
      <c r="C14" s="67"/>
    </row>
    <row r="15" spans="1:3" ht="12.75">
      <c r="A15" s="1" t="s">
        <v>15</v>
      </c>
      <c r="B15" s="11">
        <v>3.9</v>
      </c>
      <c r="C15" s="67"/>
    </row>
    <row r="16" spans="1:3" ht="12.75">
      <c r="A16" s="1" t="s">
        <v>16</v>
      </c>
      <c r="B16" s="11">
        <v>17.5</v>
      </c>
      <c r="C16" s="67" t="s">
        <v>135</v>
      </c>
    </row>
    <row r="17" spans="1:3" ht="12.75">
      <c r="A17" s="1" t="s">
        <v>17</v>
      </c>
      <c r="B17" s="12">
        <v>5.12</v>
      </c>
      <c r="C17" s="67"/>
    </row>
    <row r="18" spans="1:3" ht="12.75">
      <c r="A18" t="s">
        <v>2</v>
      </c>
      <c r="B18" s="2">
        <f>SUM(B7:B17)</f>
        <v>194.59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8.84</v>
      </c>
      <c r="C21" s="67"/>
    </row>
    <row r="22" spans="1:3" ht="12.75">
      <c r="A22" s="1" t="s">
        <v>19</v>
      </c>
      <c r="B22" s="7">
        <v>24.12</v>
      </c>
      <c r="C22" s="67"/>
    </row>
    <row r="23" spans="1:3" ht="12.75">
      <c r="A23" s="1" t="s">
        <v>20</v>
      </c>
      <c r="B23" s="7">
        <v>14.7</v>
      </c>
      <c r="C23" s="67"/>
    </row>
    <row r="24" spans="1:3" ht="12.75">
      <c r="A24" s="1" t="s">
        <v>21</v>
      </c>
      <c r="B24" s="8">
        <v>50</v>
      </c>
      <c r="C24" s="67"/>
    </row>
    <row r="25" spans="1:3" ht="12.75">
      <c r="A25" t="s">
        <v>4</v>
      </c>
      <c r="B25" s="2">
        <f>SUM(B21:B24)</f>
        <v>97.66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292.25</v>
      </c>
      <c r="C27" s="67"/>
    </row>
    <row r="28" spans="2:3" ht="12.75">
      <c r="B28" s="2"/>
      <c r="C28" s="67"/>
    </row>
    <row r="29" spans="1:3" ht="12.75">
      <c r="A29" t="s">
        <v>32</v>
      </c>
      <c r="B29" s="2">
        <f>B4-B27</f>
        <v>24.94999999999999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38</v>
      </c>
      <c r="C31" s="67"/>
    </row>
    <row r="32" spans="1:3" ht="12.75">
      <c r="A32" s="1" t="s">
        <v>22</v>
      </c>
      <c r="B32" s="13">
        <f>B18/B2</f>
        <v>0.1496846153846154</v>
      </c>
      <c r="C32" s="67"/>
    </row>
    <row r="33" spans="1:3" ht="12.75">
      <c r="A33" t="s">
        <v>23</v>
      </c>
      <c r="B33" s="13">
        <f>B25/B2</f>
        <v>0.07512307692307692</v>
      </c>
      <c r="C33" s="67"/>
    </row>
    <row r="34" spans="1:3" ht="12.75">
      <c r="A34" t="s">
        <v>27</v>
      </c>
      <c r="B34" s="13">
        <f>B27/B2</f>
        <v>0.22480769230769232</v>
      </c>
      <c r="C34" s="67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3" t="s">
        <v>0</v>
      </c>
      <c r="C1" s="70" t="s">
        <v>30</v>
      </c>
    </row>
    <row r="2" spans="1:3" ht="12.75">
      <c r="A2" t="s">
        <v>29</v>
      </c>
      <c r="B2" s="9">
        <v>1900</v>
      </c>
      <c r="C2" s="67"/>
    </row>
    <row r="3" spans="1:3" ht="12.75">
      <c r="A3" t="s">
        <v>136</v>
      </c>
      <c r="B3" s="10">
        <v>0.169</v>
      </c>
      <c r="C3" s="67"/>
    </row>
    <row r="4" spans="1:3" ht="12.75">
      <c r="A4" t="s">
        <v>28</v>
      </c>
      <c r="B4">
        <f>B2*B3</f>
        <v>321.1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56.5</v>
      </c>
      <c r="C7" s="67"/>
    </row>
    <row r="8" spans="1:3" ht="12.75">
      <c r="A8" s="1" t="s">
        <v>9</v>
      </c>
      <c r="B8" s="11">
        <v>23.1</v>
      </c>
      <c r="C8" s="67"/>
    </row>
    <row r="9" spans="1:3" ht="12.75">
      <c r="A9" s="1" t="s">
        <v>24</v>
      </c>
      <c r="B9" s="11">
        <v>0</v>
      </c>
      <c r="C9" s="67" t="s">
        <v>130</v>
      </c>
    </row>
    <row r="10" spans="1:3" ht="12.75">
      <c r="A10" s="1" t="s">
        <v>10</v>
      </c>
      <c r="B10" s="11">
        <v>0</v>
      </c>
      <c r="C10" s="67"/>
    </row>
    <row r="11" spans="1:3" ht="12.75">
      <c r="A11" s="1" t="s">
        <v>12</v>
      </c>
      <c r="B11" s="11">
        <v>68.01</v>
      </c>
      <c r="C11" s="67"/>
    </row>
    <row r="12" spans="1:3" ht="12.75">
      <c r="A12" s="1" t="s">
        <v>11</v>
      </c>
      <c r="B12" s="11">
        <v>8</v>
      </c>
      <c r="C12" s="67"/>
    </row>
    <row r="13" spans="1:3" ht="12.75">
      <c r="A13" s="1" t="s">
        <v>13</v>
      </c>
      <c r="B13" s="11">
        <v>13.87</v>
      </c>
      <c r="C13" s="67"/>
    </row>
    <row r="14" spans="1:3" ht="12.75">
      <c r="A14" s="1" t="s">
        <v>14</v>
      </c>
      <c r="B14" s="11">
        <v>19.16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1.5</v>
      </c>
      <c r="C16" s="67"/>
    </row>
    <row r="17" spans="1:3" ht="12.75">
      <c r="A17" s="1" t="s">
        <v>17</v>
      </c>
      <c r="B17" s="12">
        <v>5.13</v>
      </c>
      <c r="C17" s="67"/>
    </row>
    <row r="18" spans="1:3" ht="12.75">
      <c r="A18" t="s">
        <v>2</v>
      </c>
      <c r="B18" s="2">
        <f>SUM(B7:B17)</f>
        <v>195.27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8.28</v>
      </c>
      <c r="C21" s="67"/>
    </row>
    <row r="22" spans="1:3" ht="12.75">
      <c r="A22" s="1" t="s">
        <v>19</v>
      </c>
      <c r="B22" s="7">
        <v>23.14</v>
      </c>
      <c r="C22" s="67"/>
    </row>
    <row r="23" spans="1:3" ht="12.75">
      <c r="A23" s="1" t="s">
        <v>20</v>
      </c>
      <c r="B23" s="7">
        <v>13.01</v>
      </c>
      <c r="C23" s="67"/>
    </row>
    <row r="24" spans="1:3" ht="12.75">
      <c r="A24" s="1" t="s">
        <v>21</v>
      </c>
      <c r="B24" s="8">
        <v>50</v>
      </c>
      <c r="C24" s="67"/>
    </row>
    <row r="25" spans="1:3" ht="12.75">
      <c r="A25" t="s">
        <v>4</v>
      </c>
      <c r="B25" s="2">
        <f>SUM(B21:B24)</f>
        <v>94.43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289.70000000000005</v>
      </c>
      <c r="C27" s="67"/>
    </row>
    <row r="28" spans="2:3" ht="12.75">
      <c r="B28" s="2"/>
      <c r="C28" s="67"/>
    </row>
    <row r="29" spans="1:3" ht="12.75">
      <c r="A29" t="s">
        <v>32</v>
      </c>
      <c r="B29" s="2">
        <f>B4-B27</f>
        <v>31.399999999999977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38</v>
      </c>
      <c r="C31" s="67"/>
    </row>
    <row r="32" spans="1:3" ht="12.75">
      <c r="A32" s="1" t="s">
        <v>22</v>
      </c>
      <c r="B32" s="13">
        <f>B18/B2</f>
        <v>0.10277368421052632</v>
      </c>
      <c r="C32" s="67"/>
    </row>
    <row r="33" spans="1:3" ht="12.75">
      <c r="A33" t="s">
        <v>23</v>
      </c>
      <c r="B33" s="13">
        <f>B25/B2</f>
        <v>0.0497</v>
      </c>
      <c r="C33" s="67"/>
    </row>
    <row r="34" spans="1:3" ht="12.75">
      <c r="A34" t="s">
        <v>27</v>
      </c>
      <c r="B34" s="13">
        <f>B27/B2</f>
        <v>0.15247368421052634</v>
      </c>
      <c r="C34" s="67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42</v>
      </c>
      <c r="B1" s="23" t="s">
        <v>0</v>
      </c>
      <c r="C1" s="70" t="s">
        <v>30</v>
      </c>
    </row>
    <row r="2" spans="1:3" ht="12.75">
      <c r="A2" t="s">
        <v>29</v>
      </c>
      <c r="B2" s="9">
        <v>23</v>
      </c>
      <c r="C2" s="67"/>
    </row>
    <row r="3" spans="1:3" ht="12.75">
      <c r="A3" t="s">
        <v>136</v>
      </c>
      <c r="B3" s="12">
        <v>9.16</v>
      </c>
      <c r="C3" s="67"/>
    </row>
    <row r="4" spans="1:3" ht="12.75">
      <c r="A4" t="s">
        <v>28</v>
      </c>
      <c r="B4" s="2">
        <f>B2*B3</f>
        <v>210.68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15.75</v>
      </c>
      <c r="C7" s="67"/>
    </row>
    <row r="8" spans="1:3" ht="12.75">
      <c r="A8" s="1" t="s">
        <v>9</v>
      </c>
      <c r="B8" s="11">
        <v>29.2</v>
      </c>
      <c r="C8" s="67"/>
    </row>
    <row r="9" spans="1:3" ht="12.75">
      <c r="A9" s="1" t="s">
        <v>24</v>
      </c>
      <c r="B9" s="11">
        <v>0</v>
      </c>
      <c r="C9" s="67"/>
    </row>
    <row r="10" spans="1:3" ht="12.75">
      <c r="A10" s="1" t="s">
        <v>10</v>
      </c>
      <c r="B10" s="11">
        <v>0</v>
      </c>
      <c r="C10" s="67"/>
    </row>
    <row r="11" spans="1:3" ht="12.75">
      <c r="A11" s="1" t="s">
        <v>12</v>
      </c>
      <c r="B11" s="11">
        <v>26.14</v>
      </c>
      <c r="C11" s="67"/>
    </row>
    <row r="12" spans="1:3" ht="12.75">
      <c r="A12" s="1" t="s">
        <v>11</v>
      </c>
      <c r="B12" s="11">
        <v>11</v>
      </c>
      <c r="C12" s="67"/>
    </row>
    <row r="13" spans="1:3" ht="12.75">
      <c r="A13" s="1" t="s">
        <v>13</v>
      </c>
      <c r="B13" s="11">
        <v>13.93</v>
      </c>
      <c r="C13" s="67"/>
    </row>
    <row r="14" spans="1:3" ht="12.75">
      <c r="A14" s="1" t="s">
        <v>14</v>
      </c>
      <c r="B14" s="11">
        <v>20.03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1.5</v>
      </c>
      <c r="C16" s="67"/>
    </row>
    <row r="17" spans="1:3" ht="12.75">
      <c r="A17" s="1" t="s">
        <v>17</v>
      </c>
      <c r="B17" s="12">
        <v>3.17</v>
      </c>
      <c r="C17" s="67"/>
    </row>
    <row r="18" spans="1:3" ht="12.75">
      <c r="A18" t="s">
        <v>2</v>
      </c>
      <c r="B18" s="2">
        <f>SUM(B7:B17)</f>
        <v>120.72000000000001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8.37</v>
      </c>
      <c r="C21" s="67"/>
    </row>
    <row r="22" spans="1:3" ht="12.75">
      <c r="A22" s="1" t="s">
        <v>19</v>
      </c>
      <c r="B22" s="7">
        <v>23.56</v>
      </c>
      <c r="C22" s="67"/>
    </row>
    <row r="23" spans="1:3" ht="12.75">
      <c r="A23" s="1" t="s">
        <v>20</v>
      </c>
      <c r="B23" s="7">
        <v>13.75</v>
      </c>
      <c r="C23" s="67"/>
    </row>
    <row r="24" spans="1:3" ht="12.75">
      <c r="A24" s="1" t="s">
        <v>21</v>
      </c>
      <c r="B24" s="8">
        <v>50</v>
      </c>
      <c r="C24" s="67"/>
    </row>
    <row r="25" spans="1:3" ht="12.75">
      <c r="A25" t="s">
        <v>4</v>
      </c>
      <c r="B25" s="2">
        <f>SUM(B21:B24)</f>
        <v>95.68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216.40000000000003</v>
      </c>
      <c r="C27" s="67"/>
    </row>
    <row r="28" spans="2:3" ht="12.75">
      <c r="B28" s="2"/>
      <c r="C28" s="67"/>
    </row>
    <row r="29" spans="1:3" ht="12.75">
      <c r="A29" t="s">
        <v>32</v>
      </c>
      <c r="B29" s="2">
        <f>B4-B27</f>
        <v>-5.720000000000027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7</v>
      </c>
      <c r="C31" s="67"/>
    </row>
    <row r="32" spans="1:3" ht="12.75">
      <c r="A32" s="1" t="s">
        <v>22</v>
      </c>
      <c r="B32" s="2">
        <f>B18/B2</f>
        <v>5.248695652173914</v>
      </c>
      <c r="C32" s="67"/>
    </row>
    <row r="33" spans="1:3" ht="12.75">
      <c r="A33" t="s">
        <v>23</v>
      </c>
      <c r="B33" s="2">
        <f>B25/B2</f>
        <v>4.16</v>
      </c>
      <c r="C33" s="67"/>
    </row>
    <row r="34" spans="1:3" ht="12.75">
      <c r="A34" t="s">
        <v>27</v>
      </c>
      <c r="B34" s="2">
        <f>B27/B2</f>
        <v>9.408695652173915</v>
      </c>
      <c r="C34" s="67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43</v>
      </c>
      <c r="B1" s="23" t="s">
        <v>0</v>
      </c>
      <c r="C1" s="70" t="s">
        <v>30</v>
      </c>
    </row>
    <row r="2" spans="1:3" ht="12.75">
      <c r="A2" t="s">
        <v>29</v>
      </c>
      <c r="B2" s="9">
        <v>40</v>
      </c>
      <c r="C2" s="67"/>
    </row>
    <row r="3" spans="1:3" ht="12.75">
      <c r="A3" t="s">
        <v>136</v>
      </c>
      <c r="B3" s="12">
        <v>5.7</v>
      </c>
      <c r="C3" s="67"/>
    </row>
    <row r="4" spans="1:3" ht="12.75">
      <c r="A4" t="s">
        <v>28</v>
      </c>
      <c r="B4" s="2">
        <f>B2*B3</f>
        <v>228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42</v>
      </c>
      <c r="C7" s="67"/>
    </row>
    <row r="8" spans="1:3" ht="12.75">
      <c r="A8" s="1" t="s">
        <v>9</v>
      </c>
      <c r="B8" s="11">
        <v>35.9</v>
      </c>
      <c r="C8" s="67"/>
    </row>
    <row r="9" spans="1:3" ht="12.75">
      <c r="A9" s="1" t="s">
        <v>24</v>
      </c>
      <c r="B9" s="11">
        <v>1.5</v>
      </c>
      <c r="C9" s="67" t="s">
        <v>138</v>
      </c>
    </row>
    <row r="10" spans="1:3" ht="12.75">
      <c r="A10" s="1" t="s">
        <v>10</v>
      </c>
      <c r="B10" s="11">
        <v>0</v>
      </c>
      <c r="C10" s="69" t="s">
        <v>152</v>
      </c>
    </row>
    <row r="11" spans="1:3" ht="12.75">
      <c r="A11" s="1" t="s">
        <v>12</v>
      </c>
      <c r="B11" s="11">
        <v>8.96</v>
      </c>
      <c r="C11" s="67"/>
    </row>
    <row r="12" spans="1:3" ht="12.75">
      <c r="A12" s="1" t="s">
        <v>11</v>
      </c>
      <c r="B12" s="11">
        <v>8.5</v>
      </c>
      <c r="C12" s="67"/>
    </row>
    <row r="13" spans="1:3" ht="12.75">
      <c r="A13" s="1" t="s">
        <v>13</v>
      </c>
      <c r="B13" s="11">
        <v>13.35</v>
      </c>
      <c r="C13" s="67"/>
    </row>
    <row r="14" spans="1:3" ht="12.75">
      <c r="A14" s="1" t="s">
        <v>14</v>
      </c>
      <c r="B14" s="11">
        <v>19.29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9.5</v>
      </c>
      <c r="C16" s="67" t="s">
        <v>139</v>
      </c>
    </row>
    <row r="17" spans="1:3" ht="12.75">
      <c r="A17" s="1" t="s">
        <v>17</v>
      </c>
      <c r="B17" s="12">
        <v>3.75</v>
      </c>
      <c r="C17" s="67"/>
    </row>
    <row r="18" spans="1:3" ht="12.75">
      <c r="A18" t="s">
        <v>2</v>
      </c>
      <c r="B18" s="2">
        <f>SUM(B7:B17)</f>
        <v>142.75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8.33</v>
      </c>
      <c r="C21" s="67"/>
    </row>
    <row r="22" spans="1:3" ht="12.75">
      <c r="A22" s="1" t="s">
        <v>19</v>
      </c>
      <c r="B22" s="7">
        <v>23.74</v>
      </c>
      <c r="C22" s="67"/>
    </row>
    <row r="23" spans="1:3" ht="12.75">
      <c r="A23" s="1" t="s">
        <v>20</v>
      </c>
      <c r="B23" s="7">
        <v>13.04</v>
      </c>
      <c r="C23" s="67"/>
    </row>
    <row r="24" spans="1:3" ht="12.75">
      <c r="A24" s="1" t="s">
        <v>21</v>
      </c>
      <c r="B24" s="8">
        <v>50</v>
      </c>
      <c r="C24" s="67"/>
    </row>
    <row r="25" spans="1:3" ht="12.75">
      <c r="A25" t="s">
        <v>4</v>
      </c>
      <c r="B25" s="2">
        <f>SUM(B21:B24)</f>
        <v>95.11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237.86</v>
      </c>
      <c r="C27" s="67"/>
    </row>
    <row r="28" spans="2:3" ht="12.75">
      <c r="B28" s="2"/>
      <c r="C28" s="67"/>
    </row>
    <row r="29" spans="1:3" ht="12.75">
      <c r="A29" t="s">
        <v>32</v>
      </c>
      <c r="B29" s="2">
        <f>B4-B27</f>
        <v>-9.860000000000014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7</v>
      </c>
      <c r="C31" s="67"/>
    </row>
    <row r="32" spans="1:3" ht="12.75">
      <c r="A32" s="1" t="s">
        <v>22</v>
      </c>
      <c r="B32" s="2">
        <f>B18/B2</f>
        <v>3.56875</v>
      </c>
      <c r="C32" s="67"/>
    </row>
    <row r="33" spans="1:3" ht="12.75">
      <c r="A33" t="s">
        <v>23</v>
      </c>
      <c r="B33" s="2">
        <f>B25/B2</f>
        <v>2.37775</v>
      </c>
      <c r="C33" s="67"/>
    </row>
    <row r="34" spans="1:3" ht="12.75">
      <c r="A34" t="s">
        <v>27</v>
      </c>
      <c r="B34" s="2">
        <f>B27/B2</f>
        <v>5.9465</v>
      </c>
      <c r="C34" s="67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44</v>
      </c>
      <c r="B1" s="23" t="s">
        <v>0</v>
      </c>
      <c r="C1" s="70" t="s">
        <v>30</v>
      </c>
    </row>
    <row r="2" spans="1:3" ht="12.75">
      <c r="A2" t="s">
        <v>29</v>
      </c>
      <c r="B2" s="9">
        <v>82</v>
      </c>
      <c r="C2" s="67"/>
    </row>
    <row r="3" spans="1:3" ht="12.75">
      <c r="A3" t="s">
        <v>136</v>
      </c>
      <c r="B3" s="12">
        <v>2.29</v>
      </c>
      <c r="C3" s="67"/>
    </row>
    <row r="4" spans="1:3" ht="12.75">
      <c r="A4" t="s">
        <v>28</v>
      </c>
      <c r="B4" s="2">
        <f>B2*B3</f>
        <v>187.78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12.5</v>
      </c>
      <c r="C7" s="67"/>
    </row>
    <row r="8" spans="1:3" ht="12.75">
      <c r="A8" s="1" t="s">
        <v>9</v>
      </c>
      <c r="B8" s="11">
        <v>10.6</v>
      </c>
      <c r="C8" s="67"/>
    </row>
    <row r="9" spans="1:3" ht="12.75">
      <c r="A9" s="1" t="s">
        <v>24</v>
      </c>
      <c r="B9" s="11">
        <v>0</v>
      </c>
      <c r="C9" s="67"/>
    </row>
    <row r="10" spans="1:3" ht="12.75">
      <c r="A10" s="1" t="s">
        <v>10</v>
      </c>
      <c r="B10" s="11">
        <v>0</v>
      </c>
      <c r="C10" s="67"/>
    </row>
    <row r="11" spans="1:3" ht="12.75">
      <c r="A11" s="1" t="s">
        <v>12</v>
      </c>
      <c r="B11" s="11">
        <v>49.12</v>
      </c>
      <c r="C11" s="67"/>
    </row>
    <row r="12" spans="1:3" ht="12.75">
      <c r="A12" s="1" t="s">
        <v>11</v>
      </c>
      <c r="B12" s="11">
        <v>13.5</v>
      </c>
      <c r="C12" s="67"/>
    </row>
    <row r="13" spans="1:3" ht="12.75">
      <c r="A13" s="1" t="s">
        <v>13</v>
      </c>
      <c r="B13" s="11">
        <v>17.19</v>
      </c>
      <c r="C13" s="67"/>
    </row>
    <row r="14" spans="1:3" ht="12.75">
      <c r="A14" s="1" t="s">
        <v>14</v>
      </c>
      <c r="B14" s="11">
        <v>21.4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1.5</v>
      </c>
      <c r="C16" s="67"/>
    </row>
    <row r="17" spans="1:3" ht="12.75">
      <c r="A17" s="1" t="s">
        <v>17</v>
      </c>
      <c r="B17" s="12">
        <v>3.4</v>
      </c>
      <c r="C17" s="67"/>
    </row>
    <row r="18" spans="1:3" ht="12.75">
      <c r="A18" t="s">
        <v>2</v>
      </c>
      <c r="B18" s="2">
        <f>SUM(B7:B17)</f>
        <v>129.21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9.58</v>
      </c>
      <c r="C21" s="67"/>
    </row>
    <row r="22" spans="1:3" ht="12.75">
      <c r="A22" s="1" t="s">
        <v>19</v>
      </c>
      <c r="B22" s="7">
        <v>25.98</v>
      </c>
      <c r="C22" s="67"/>
    </row>
    <row r="23" spans="1:3" ht="12.75">
      <c r="A23" s="1" t="s">
        <v>20</v>
      </c>
      <c r="B23" s="7">
        <v>15.72</v>
      </c>
      <c r="C23" s="67"/>
    </row>
    <row r="24" spans="1:3" ht="12.75">
      <c r="A24" s="1" t="s">
        <v>21</v>
      </c>
      <c r="B24" s="8">
        <v>50</v>
      </c>
      <c r="C24" s="67"/>
    </row>
    <row r="25" spans="1:3" ht="12.75">
      <c r="A25" t="s">
        <v>4</v>
      </c>
      <c r="B25" s="2">
        <f>SUM(B21:B24)</f>
        <v>101.28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230.49</v>
      </c>
      <c r="C27" s="67"/>
    </row>
    <row r="28" spans="2:3" ht="12.75">
      <c r="B28" s="2"/>
      <c r="C28" s="67"/>
    </row>
    <row r="29" spans="1:3" ht="12.75">
      <c r="A29" t="s">
        <v>32</v>
      </c>
      <c r="B29" s="2">
        <f>B4-B27</f>
        <v>-42.71000000000001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7</v>
      </c>
      <c r="C31" s="67"/>
    </row>
    <row r="32" spans="1:3" ht="12.75">
      <c r="A32" s="1" t="s">
        <v>22</v>
      </c>
      <c r="B32" s="2">
        <f>B18/B2</f>
        <v>1.5757317073170733</v>
      </c>
      <c r="C32" s="67"/>
    </row>
    <row r="33" spans="1:3" ht="12.75">
      <c r="A33" t="s">
        <v>23</v>
      </c>
      <c r="B33" s="2">
        <f>B25/B2</f>
        <v>1.2351219512195122</v>
      </c>
      <c r="C33" s="67"/>
    </row>
    <row r="34" spans="1:3" ht="12.75">
      <c r="A34" t="s">
        <v>27</v>
      </c>
      <c r="B34" s="2">
        <f>B27/B2</f>
        <v>2.8108536585365855</v>
      </c>
      <c r="C34" s="67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45</v>
      </c>
      <c r="B1" s="23" t="s">
        <v>0</v>
      </c>
      <c r="C1" s="70" t="s">
        <v>30</v>
      </c>
    </row>
    <row r="2" spans="1:3" ht="12.75">
      <c r="A2" t="s">
        <v>29</v>
      </c>
      <c r="B2" s="9">
        <v>1500</v>
      </c>
      <c r="C2" s="67"/>
    </row>
    <row r="3" spans="1:3" ht="12.75">
      <c r="A3" t="s">
        <v>136</v>
      </c>
      <c r="B3" s="10">
        <v>0.14</v>
      </c>
      <c r="C3" s="67"/>
    </row>
    <row r="4" spans="1:3" ht="12.75">
      <c r="A4" t="s">
        <v>28</v>
      </c>
      <c r="B4" s="2">
        <f>B2*B3</f>
        <v>210.00000000000003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21</v>
      </c>
      <c r="C7" s="67"/>
    </row>
    <row r="8" spans="1:3" ht="12.75">
      <c r="A8" s="1" t="s">
        <v>9</v>
      </c>
      <c r="B8" s="11">
        <v>35.5</v>
      </c>
      <c r="C8" s="67" t="s">
        <v>131</v>
      </c>
    </row>
    <row r="9" spans="1:3" ht="12.75">
      <c r="A9" s="1" t="s">
        <v>24</v>
      </c>
      <c r="B9" s="11">
        <v>16</v>
      </c>
      <c r="C9" s="69" t="s">
        <v>151</v>
      </c>
    </row>
    <row r="10" spans="1:3" ht="12.75">
      <c r="A10" s="1" t="s">
        <v>10</v>
      </c>
      <c r="B10" s="11">
        <v>0</v>
      </c>
      <c r="C10" s="69" t="s">
        <v>154</v>
      </c>
    </row>
    <row r="11" spans="1:3" ht="12.75">
      <c r="A11" s="1" t="s">
        <v>12</v>
      </c>
      <c r="B11" s="11">
        <v>5.6</v>
      </c>
      <c r="C11" s="67"/>
    </row>
    <row r="12" spans="1:3" ht="12.75">
      <c r="A12" s="1" t="s">
        <v>11</v>
      </c>
      <c r="B12" s="11">
        <v>9</v>
      </c>
      <c r="C12" s="67"/>
    </row>
    <row r="13" spans="1:3" ht="12.75">
      <c r="A13" s="1" t="s">
        <v>13</v>
      </c>
      <c r="B13" s="11">
        <v>14.52</v>
      </c>
      <c r="C13" s="67"/>
    </row>
    <row r="14" spans="1:3" ht="12.75">
      <c r="A14" s="1" t="s">
        <v>14</v>
      </c>
      <c r="B14" s="11">
        <v>22.08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9.5</v>
      </c>
      <c r="C16" s="67"/>
    </row>
    <row r="17" spans="1:3" ht="12.75">
      <c r="A17" s="1" t="s">
        <v>17</v>
      </c>
      <c r="B17" s="12">
        <v>3.6</v>
      </c>
      <c r="C17" s="67"/>
    </row>
    <row r="18" spans="1:3" ht="12.75">
      <c r="A18" t="s">
        <v>2</v>
      </c>
      <c r="B18" s="2">
        <f>SUM(B7:B17)</f>
        <v>136.79999999999998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8.81</v>
      </c>
      <c r="C21" s="67"/>
    </row>
    <row r="22" spans="1:3" ht="12.75">
      <c r="A22" s="1" t="s">
        <v>19</v>
      </c>
      <c r="B22" s="7">
        <v>26.89</v>
      </c>
      <c r="C22" s="67"/>
    </row>
    <row r="23" spans="1:3" ht="12.75">
      <c r="A23" s="1" t="s">
        <v>20</v>
      </c>
      <c r="B23" s="7">
        <v>14.66</v>
      </c>
      <c r="C23" s="67"/>
    </row>
    <row r="24" spans="1:3" ht="12.75">
      <c r="A24" s="1" t="s">
        <v>21</v>
      </c>
      <c r="B24" s="8">
        <v>50</v>
      </c>
      <c r="C24" s="67"/>
    </row>
    <row r="25" spans="1:3" ht="12.75">
      <c r="A25" t="s">
        <v>4</v>
      </c>
      <c r="B25" s="2">
        <f>SUM(B21:B24)</f>
        <v>100.36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237.15999999999997</v>
      </c>
      <c r="C27" s="67"/>
    </row>
    <row r="28" spans="2:3" ht="12.75">
      <c r="B28" s="2"/>
      <c r="C28" s="67"/>
    </row>
    <row r="29" spans="1:3" ht="12.75">
      <c r="A29" t="s">
        <v>32</v>
      </c>
      <c r="B29" s="2">
        <f>B4-B27</f>
        <v>-27.15999999999994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38</v>
      </c>
      <c r="C31" s="67"/>
    </row>
    <row r="32" spans="1:3" ht="12.75">
      <c r="A32" s="1" t="s">
        <v>22</v>
      </c>
      <c r="B32" s="13">
        <f>B18/B2</f>
        <v>0.09119999999999999</v>
      </c>
      <c r="C32" s="67"/>
    </row>
    <row r="33" spans="1:3" ht="12.75">
      <c r="A33" t="s">
        <v>23</v>
      </c>
      <c r="B33" s="13">
        <f>B25/B2</f>
        <v>0.06690666666666667</v>
      </c>
      <c r="C33" s="67"/>
    </row>
    <row r="34" spans="1:3" ht="12.75">
      <c r="A34" t="s">
        <v>27</v>
      </c>
      <c r="B34" s="13">
        <f>B27/B2</f>
        <v>0.15810666666666665</v>
      </c>
      <c r="C34" s="67"/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46</v>
      </c>
      <c r="B1" s="23" t="s">
        <v>0</v>
      </c>
      <c r="C1" s="70" t="s">
        <v>30</v>
      </c>
    </row>
    <row r="2" spans="1:3" ht="12.75">
      <c r="A2" t="s">
        <v>29</v>
      </c>
      <c r="B2" s="71">
        <v>900</v>
      </c>
      <c r="C2" s="67"/>
    </row>
    <row r="3" spans="1:3" ht="12.75">
      <c r="A3" t="s">
        <v>136</v>
      </c>
      <c r="B3" s="72">
        <v>0.3</v>
      </c>
      <c r="C3" s="67"/>
    </row>
    <row r="4" spans="1:3" ht="12.75">
      <c r="A4" t="s">
        <v>28</v>
      </c>
      <c r="B4" s="2">
        <f>B2*B3</f>
        <v>270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25.2</v>
      </c>
      <c r="C7" s="67"/>
    </row>
    <row r="8" spans="1:3" ht="12.75">
      <c r="A8" s="1" t="s">
        <v>9</v>
      </c>
      <c r="B8" s="11">
        <v>20.2</v>
      </c>
      <c r="C8" s="67"/>
    </row>
    <row r="9" spans="1:3" ht="12.75">
      <c r="A9" s="1" t="s">
        <v>24</v>
      </c>
      <c r="B9" s="11">
        <v>0</v>
      </c>
      <c r="C9" s="67"/>
    </row>
    <row r="10" spans="1:3" ht="12.75">
      <c r="A10" s="1" t="s">
        <v>10</v>
      </c>
      <c r="B10" s="11">
        <v>6</v>
      </c>
      <c r="C10" s="67" t="s">
        <v>132</v>
      </c>
    </row>
    <row r="11" spans="1:3" ht="12.75">
      <c r="A11" s="1" t="s">
        <v>12</v>
      </c>
      <c r="B11" s="11">
        <v>22.67</v>
      </c>
      <c r="C11" s="67"/>
    </row>
    <row r="12" spans="1:3" ht="12.75">
      <c r="A12" s="1" t="s">
        <v>11</v>
      </c>
      <c r="B12" s="11">
        <v>16.5</v>
      </c>
      <c r="C12" s="69" t="s">
        <v>143</v>
      </c>
    </row>
    <row r="13" spans="1:3" ht="12.75">
      <c r="A13" s="1" t="s">
        <v>13</v>
      </c>
      <c r="B13" s="11">
        <v>13.63</v>
      </c>
      <c r="C13" s="67"/>
    </row>
    <row r="14" spans="1:3" ht="12.75">
      <c r="A14" s="1" t="s">
        <v>14</v>
      </c>
      <c r="B14" s="11">
        <v>19.5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1.5</v>
      </c>
      <c r="C16" s="67"/>
    </row>
    <row r="17" spans="1:3" ht="12.75">
      <c r="A17" s="1" t="s">
        <v>17</v>
      </c>
      <c r="B17" s="12">
        <v>3.38</v>
      </c>
      <c r="C17" s="67"/>
    </row>
    <row r="18" spans="1:3" ht="12.75">
      <c r="A18" t="s">
        <v>2</v>
      </c>
      <c r="B18" s="2">
        <f>SUM(B7:B17)</f>
        <v>128.57999999999998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8.33</v>
      </c>
      <c r="C21" s="67"/>
    </row>
    <row r="22" spans="1:3" ht="12.75">
      <c r="A22" s="1" t="s">
        <v>19</v>
      </c>
      <c r="B22" s="7">
        <v>22.47</v>
      </c>
      <c r="C22" s="67"/>
    </row>
    <row r="23" spans="1:3" ht="12.75">
      <c r="A23" s="1" t="s">
        <v>20</v>
      </c>
      <c r="B23" s="7">
        <v>13.87</v>
      </c>
      <c r="C23" s="67"/>
    </row>
    <row r="24" spans="1:3" ht="12.75">
      <c r="A24" s="1" t="s">
        <v>21</v>
      </c>
      <c r="B24" s="8">
        <v>50</v>
      </c>
      <c r="C24" s="67"/>
    </row>
    <row r="25" spans="1:3" ht="12.75">
      <c r="A25" t="s">
        <v>4</v>
      </c>
      <c r="B25" s="2">
        <f>SUM(B21:B24)</f>
        <v>94.66999999999999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223.24999999999997</v>
      </c>
      <c r="C27" s="67"/>
    </row>
    <row r="28" spans="2:3" ht="12.75">
      <c r="B28" s="2"/>
      <c r="C28" s="67"/>
    </row>
    <row r="29" spans="1:3" ht="12.75">
      <c r="A29" t="s">
        <v>32</v>
      </c>
      <c r="B29" s="2">
        <f>B4-B27</f>
        <v>46.75000000000003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38</v>
      </c>
      <c r="C31" s="67"/>
    </row>
    <row r="32" spans="1:3" ht="12.75">
      <c r="A32" s="1" t="s">
        <v>22</v>
      </c>
      <c r="B32" s="13">
        <f>B18/B2</f>
        <v>0.14286666666666664</v>
      </c>
      <c r="C32" s="67"/>
    </row>
    <row r="33" spans="1:3" ht="12.75">
      <c r="A33" t="s">
        <v>23</v>
      </c>
      <c r="B33" s="13">
        <f>B25/B2</f>
        <v>0.10518888888888887</v>
      </c>
      <c r="C33" s="67"/>
    </row>
    <row r="34" spans="1:3" ht="12.75">
      <c r="A34" t="s">
        <v>27</v>
      </c>
      <c r="B34" s="13">
        <f>B27/B2</f>
        <v>0.24805555555555553</v>
      </c>
      <c r="C34" s="67"/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47</v>
      </c>
      <c r="B1" s="23" t="s">
        <v>0</v>
      </c>
      <c r="C1" s="70" t="s">
        <v>30</v>
      </c>
    </row>
    <row r="2" spans="1:3" ht="12.75">
      <c r="A2" t="s">
        <v>29</v>
      </c>
      <c r="B2" s="9">
        <v>950</v>
      </c>
      <c r="C2" s="67"/>
    </row>
    <row r="3" spans="1:3" ht="12.75">
      <c r="A3" t="s">
        <v>136</v>
      </c>
      <c r="B3" s="10">
        <v>0.193</v>
      </c>
      <c r="C3" s="67"/>
    </row>
    <row r="4" spans="1:3" ht="12.75">
      <c r="A4" t="s">
        <v>28</v>
      </c>
      <c r="B4" s="2">
        <f>B2*B3</f>
        <v>183.35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20</v>
      </c>
      <c r="C7" s="67"/>
    </row>
    <row r="8" spans="1:3" ht="12.75">
      <c r="A8" s="1" t="s">
        <v>9</v>
      </c>
      <c r="B8" s="11">
        <v>18</v>
      </c>
      <c r="C8" s="67"/>
    </row>
    <row r="9" spans="1:3" ht="12.75">
      <c r="A9" s="1" t="s">
        <v>24</v>
      </c>
      <c r="B9" s="11">
        <v>0</v>
      </c>
      <c r="C9" s="67"/>
    </row>
    <row r="10" spans="1:3" ht="12.75">
      <c r="A10" s="1" t="s">
        <v>10</v>
      </c>
      <c r="B10" s="11">
        <v>0</v>
      </c>
      <c r="C10" s="67"/>
    </row>
    <row r="11" spans="1:3" ht="12.75">
      <c r="A11" s="1" t="s">
        <v>12</v>
      </c>
      <c r="B11" s="11">
        <v>14.14</v>
      </c>
      <c r="C11" s="67"/>
    </row>
    <row r="12" spans="1:3" ht="12.75">
      <c r="A12" s="1" t="s">
        <v>11</v>
      </c>
      <c r="B12" s="11">
        <v>8</v>
      </c>
      <c r="C12" s="69" t="s">
        <v>144</v>
      </c>
    </row>
    <row r="13" spans="1:3" ht="12.75">
      <c r="A13" s="1" t="s">
        <v>13</v>
      </c>
      <c r="B13" s="11">
        <v>13.34</v>
      </c>
      <c r="C13" s="67"/>
    </row>
    <row r="14" spans="1:3" ht="12.75">
      <c r="A14" s="1" t="s">
        <v>14</v>
      </c>
      <c r="B14" s="11">
        <v>18.82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1.5</v>
      </c>
      <c r="C16" s="67"/>
    </row>
    <row r="17" spans="1:3" ht="12.75">
      <c r="A17" s="1" t="s">
        <v>17</v>
      </c>
      <c r="B17" s="12">
        <v>2.53</v>
      </c>
      <c r="C17" s="67"/>
    </row>
    <row r="18" spans="1:3" ht="12.75">
      <c r="A18" t="s">
        <v>2</v>
      </c>
      <c r="B18" s="2">
        <f>SUM(B7:B17)</f>
        <v>96.33000000000001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8.17</v>
      </c>
      <c r="C21" s="67"/>
    </row>
    <row r="22" spans="1:3" ht="12.75">
      <c r="A22" s="1" t="s">
        <v>19</v>
      </c>
      <c r="B22" s="7">
        <v>21.95</v>
      </c>
      <c r="C22" s="67"/>
    </row>
    <row r="23" spans="1:3" ht="12.75">
      <c r="A23" s="1" t="s">
        <v>20</v>
      </c>
      <c r="B23" s="7">
        <v>13.17</v>
      </c>
      <c r="C23" s="67"/>
    </row>
    <row r="24" spans="1:3" ht="12.75">
      <c r="A24" s="1" t="s">
        <v>21</v>
      </c>
      <c r="B24" s="8">
        <v>50</v>
      </c>
      <c r="C24" s="67"/>
    </row>
    <row r="25" spans="1:3" ht="12.75">
      <c r="A25" t="s">
        <v>4</v>
      </c>
      <c r="B25" s="2">
        <f>SUM(B21:B24)</f>
        <v>93.28999999999999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189.62</v>
      </c>
      <c r="C27" s="67"/>
    </row>
    <row r="28" spans="2:3" ht="12.75">
      <c r="B28" s="2"/>
      <c r="C28" s="67"/>
    </row>
    <row r="29" spans="1:3" ht="12.75">
      <c r="A29" t="s">
        <v>32</v>
      </c>
      <c r="B29" s="2">
        <f>B4-B27</f>
        <v>-6.27000000000001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38</v>
      </c>
      <c r="C31" s="67"/>
    </row>
    <row r="32" spans="1:3" ht="12.75">
      <c r="A32" s="1" t="s">
        <v>22</v>
      </c>
      <c r="B32" s="13">
        <f>B18/B2</f>
        <v>0.10140000000000002</v>
      </c>
      <c r="C32" s="67"/>
    </row>
    <row r="33" spans="1:3" ht="12.75">
      <c r="A33" t="s">
        <v>23</v>
      </c>
      <c r="B33" s="13">
        <f>B25/B2</f>
        <v>0.0982</v>
      </c>
      <c r="C33" s="67"/>
    </row>
    <row r="34" spans="1:3" ht="12.75">
      <c r="A34" t="s">
        <v>27</v>
      </c>
      <c r="B34" s="13">
        <f>B27/B2</f>
        <v>0.1996</v>
      </c>
      <c r="C34" s="67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48</v>
      </c>
      <c r="B1" s="23" t="s">
        <v>0</v>
      </c>
      <c r="C1" s="70" t="s">
        <v>30</v>
      </c>
    </row>
    <row r="2" spans="1:3" ht="12.75">
      <c r="A2" t="s">
        <v>29</v>
      </c>
      <c r="B2" s="9">
        <v>1300</v>
      </c>
      <c r="C2" s="67"/>
    </row>
    <row r="3" spans="1:3" ht="12.75">
      <c r="A3" t="s">
        <v>136</v>
      </c>
      <c r="B3" s="10">
        <v>0.075</v>
      </c>
      <c r="C3" s="67"/>
    </row>
    <row r="4" spans="1:3" ht="12.75">
      <c r="A4" t="s">
        <v>28</v>
      </c>
      <c r="B4" s="2">
        <f>B2*B3</f>
        <v>97.5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8.75</v>
      </c>
      <c r="C7" s="67"/>
    </row>
    <row r="8" spans="1:3" ht="12.75">
      <c r="A8" s="1" t="s">
        <v>9</v>
      </c>
      <c r="B8" s="11">
        <v>9.6</v>
      </c>
      <c r="C8" s="67"/>
    </row>
    <row r="9" spans="1:3" ht="12.75">
      <c r="A9" s="1" t="s">
        <v>24</v>
      </c>
      <c r="B9" s="11">
        <v>0</v>
      </c>
      <c r="C9" s="67"/>
    </row>
    <row r="10" spans="1:3" ht="12.75">
      <c r="A10" s="1" t="s">
        <v>10</v>
      </c>
      <c r="B10" s="11">
        <v>0</v>
      </c>
      <c r="C10" s="67"/>
    </row>
    <row r="11" spans="1:3" ht="12.75">
      <c r="A11" s="1" t="s">
        <v>12</v>
      </c>
      <c r="B11" s="11">
        <v>14.06</v>
      </c>
      <c r="C11" s="67"/>
    </row>
    <row r="12" spans="1:3" ht="12.75">
      <c r="A12" s="1" t="s">
        <v>11</v>
      </c>
      <c r="B12" s="11">
        <v>0</v>
      </c>
      <c r="C12" s="67"/>
    </row>
    <row r="13" spans="1:3" ht="12.75">
      <c r="A13" s="1" t="s">
        <v>13</v>
      </c>
      <c r="B13" s="11">
        <v>14.16</v>
      </c>
      <c r="C13" s="67"/>
    </row>
    <row r="14" spans="1:3" ht="12.75">
      <c r="A14" s="1" t="s">
        <v>14</v>
      </c>
      <c r="B14" s="11">
        <v>19.79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1.5</v>
      </c>
      <c r="C16" s="67"/>
    </row>
    <row r="17" spans="1:3" ht="12.75">
      <c r="A17" s="1" t="s">
        <v>17</v>
      </c>
      <c r="B17" s="12">
        <v>1.83</v>
      </c>
      <c r="C17" s="67"/>
    </row>
    <row r="18" spans="1:3" ht="12.75">
      <c r="A18" t="s">
        <v>2</v>
      </c>
      <c r="B18" s="2">
        <f>SUM(B7:B17)</f>
        <v>69.69000000000001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8.52</v>
      </c>
      <c r="C21" s="67"/>
    </row>
    <row r="22" spans="1:3" ht="12.75">
      <c r="A22" s="1" t="s">
        <v>19</v>
      </c>
      <c r="B22" s="7">
        <v>22.99</v>
      </c>
      <c r="C22" s="67"/>
    </row>
    <row r="23" spans="1:3" ht="12.75">
      <c r="A23" s="1" t="s">
        <v>20</v>
      </c>
      <c r="B23" s="7">
        <v>14.15</v>
      </c>
      <c r="C23" s="67"/>
    </row>
    <row r="24" spans="1:3" ht="12.75">
      <c r="A24" s="1" t="s">
        <v>21</v>
      </c>
      <c r="B24" s="8">
        <v>50</v>
      </c>
      <c r="C24" s="67"/>
    </row>
    <row r="25" spans="1:3" ht="12.75">
      <c r="A25" t="s">
        <v>4</v>
      </c>
      <c r="B25" s="2">
        <f>SUM(B21:B24)</f>
        <v>95.66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165.35000000000002</v>
      </c>
      <c r="C27" s="67"/>
    </row>
    <row r="28" spans="2:3" ht="12.75">
      <c r="B28" s="2"/>
      <c r="C28" s="67"/>
    </row>
    <row r="29" spans="1:3" ht="12.75">
      <c r="A29" t="s">
        <v>32</v>
      </c>
      <c r="B29" s="2">
        <f>B4-B27</f>
        <v>-67.85000000000002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7</v>
      </c>
      <c r="C31" s="67"/>
    </row>
    <row r="32" spans="1:3" ht="12.75">
      <c r="A32" s="1" t="s">
        <v>22</v>
      </c>
      <c r="B32" s="13">
        <f>B18/B2</f>
        <v>0.053607692307692315</v>
      </c>
      <c r="C32" s="67"/>
    </row>
    <row r="33" spans="1:3" ht="12.75">
      <c r="A33" t="s">
        <v>23</v>
      </c>
      <c r="B33" s="13">
        <f>B25/B2</f>
        <v>0.07358461538461539</v>
      </c>
      <c r="C33" s="67"/>
    </row>
    <row r="34" spans="1:3" ht="12.75">
      <c r="A34" t="s">
        <v>27</v>
      </c>
      <c r="B34" s="13">
        <f>B27/B2</f>
        <v>0.12719230769230772</v>
      </c>
      <c r="C34" s="67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49</v>
      </c>
      <c r="B1" s="23" t="s">
        <v>0</v>
      </c>
      <c r="C1" s="70" t="s">
        <v>30</v>
      </c>
    </row>
    <row r="2" spans="1:3" ht="12.75">
      <c r="A2" t="s">
        <v>29</v>
      </c>
      <c r="B2" s="9">
        <v>51</v>
      </c>
      <c r="C2" s="67"/>
    </row>
    <row r="3" spans="1:3" ht="12.75">
      <c r="A3" t="s">
        <v>136</v>
      </c>
      <c r="B3" s="12">
        <v>4.18</v>
      </c>
      <c r="C3" s="67"/>
    </row>
    <row r="4" spans="1:3" ht="12.75">
      <c r="A4" t="s">
        <v>28</v>
      </c>
      <c r="B4" s="2">
        <f>B2*B3</f>
        <v>213.17999999999998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9.9</v>
      </c>
      <c r="C7" s="67"/>
    </row>
    <row r="8" spans="1:3" ht="12.75">
      <c r="A8" s="1" t="s">
        <v>9</v>
      </c>
      <c r="B8" s="11">
        <v>24.5</v>
      </c>
      <c r="C8" s="67"/>
    </row>
    <row r="9" spans="1:3" ht="12.75">
      <c r="A9" s="1" t="s">
        <v>24</v>
      </c>
      <c r="B9" s="11">
        <v>9</v>
      </c>
      <c r="C9" s="67"/>
    </row>
    <row r="10" spans="1:3" ht="12.75">
      <c r="A10" s="1" t="s">
        <v>10</v>
      </c>
      <c r="B10" s="11">
        <v>0</v>
      </c>
      <c r="C10" s="67"/>
    </row>
    <row r="11" spans="1:3" ht="12.75">
      <c r="A11" s="1" t="s">
        <v>12</v>
      </c>
      <c r="B11" s="11">
        <v>59.41</v>
      </c>
      <c r="C11" s="67"/>
    </row>
    <row r="12" spans="1:3" ht="12.75">
      <c r="A12" s="1" t="s">
        <v>11</v>
      </c>
      <c r="B12" s="11">
        <v>7</v>
      </c>
      <c r="C12" s="67"/>
    </row>
    <row r="13" spans="1:3" ht="12.75">
      <c r="A13" s="1" t="s">
        <v>13</v>
      </c>
      <c r="B13" s="11">
        <v>13.47</v>
      </c>
      <c r="C13" s="67"/>
    </row>
    <row r="14" spans="1:3" ht="12.75">
      <c r="A14" s="1" t="s">
        <v>14</v>
      </c>
      <c r="B14" s="11">
        <v>17.79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8</v>
      </c>
      <c r="C16" s="67"/>
    </row>
    <row r="17" spans="1:3" ht="12.75">
      <c r="A17" s="1" t="s">
        <v>17</v>
      </c>
      <c r="B17" s="12">
        <v>4.02</v>
      </c>
      <c r="C17" s="67"/>
    </row>
    <row r="18" spans="1:3" ht="12.75">
      <c r="A18" t="s">
        <v>2</v>
      </c>
      <c r="B18" s="2">
        <f>SUM(B7:B17)</f>
        <v>153.09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8</v>
      </c>
      <c r="C21" s="67"/>
    </row>
    <row r="22" spans="1:3" ht="12.75">
      <c r="A22" s="1" t="s">
        <v>19</v>
      </c>
      <c r="B22" s="7">
        <v>20.71</v>
      </c>
      <c r="C22" s="67"/>
    </row>
    <row r="23" spans="1:3" ht="12.75">
      <c r="A23" s="1" t="s">
        <v>20</v>
      </c>
      <c r="B23" s="7">
        <v>11.54</v>
      </c>
      <c r="C23" s="67"/>
    </row>
    <row r="24" spans="1:3" ht="12.75">
      <c r="A24" s="1" t="s">
        <v>21</v>
      </c>
      <c r="B24" s="8">
        <v>50</v>
      </c>
      <c r="C24" s="67"/>
    </row>
    <row r="25" spans="1:3" ht="12.75">
      <c r="A25" t="s">
        <v>4</v>
      </c>
      <c r="B25" s="2">
        <f>SUM(B21:B24)</f>
        <v>90.25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243.34</v>
      </c>
      <c r="C27" s="67"/>
    </row>
    <row r="28" spans="2:3" ht="12.75">
      <c r="B28" s="2"/>
      <c r="C28" s="67"/>
    </row>
    <row r="29" spans="1:3" ht="12.75">
      <c r="A29" t="s">
        <v>32</v>
      </c>
      <c r="B29" s="2">
        <f>B4-B27</f>
        <v>-30.160000000000025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7</v>
      </c>
      <c r="C31" s="67"/>
    </row>
    <row r="32" spans="1:3" ht="12.75">
      <c r="A32" s="1" t="s">
        <v>22</v>
      </c>
      <c r="B32" s="2">
        <f>B18/B2</f>
        <v>3.001764705882353</v>
      </c>
      <c r="C32" s="67"/>
    </row>
    <row r="33" spans="1:3" ht="12.75">
      <c r="A33" t="s">
        <v>23</v>
      </c>
      <c r="B33" s="2">
        <f>B25/B2</f>
        <v>1.7696078431372548</v>
      </c>
      <c r="C33" s="67"/>
    </row>
    <row r="34" spans="1:3" ht="12.75">
      <c r="A34" t="s">
        <v>27</v>
      </c>
      <c r="B34" s="2">
        <f>B27/B2</f>
        <v>4.771372549019608</v>
      </c>
      <c r="C34" s="67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showGridLines="0" zoomScalePageLayoutView="0" workbookViewId="0" topLeftCell="A1">
      <selection activeCell="G28" sqref="G28"/>
    </sheetView>
  </sheetViews>
  <sheetFormatPr defaultColWidth="9.140625" defaultRowHeight="12.75"/>
  <cols>
    <col min="2" max="2" width="10.28125" style="0" customWidth="1"/>
    <col min="3" max="8" width="9.7109375" style="0" customWidth="1"/>
    <col min="9" max="12" width="8.421875" style="0" customWidth="1"/>
  </cols>
  <sheetData>
    <row r="1" spans="1:8" ht="12.75">
      <c r="A1" s="48"/>
      <c r="B1" s="49" t="s">
        <v>155</v>
      </c>
      <c r="C1" s="49" t="s">
        <v>118</v>
      </c>
      <c r="D1" s="49" t="s">
        <v>117</v>
      </c>
      <c r="E1" s="73" t="s">
        <v>75</v>
      </c>
      <c r="F1" s="49" t="s">
        <v>70</v>
      </c>
      <c r="G1" s="49" t="s">
        <v>70</v>
      </c>
      <c r="H1" s="50" t="s">
        <v>70</v>
      </c>
    </row>
    <row r="2" spans="1:8" ht="12.75">
      <c r="A2" s="51" t="s">
        <v>67</v>
      </c>
      <c r="B2" s="15" t="s">
        <v>156</v>
      </c>
      <c r="C2" s="15" t="s">
        <v>156</v>
      </c>
      <c r="D2" s="44" t="s">
        <v>118</v>
      </c>
      <c r="E2" s="74" t="s">
        <v>76</v>
      </c>
      <c r="F2" s="15" t="s">
        <v>68</v>
      </c>
      <c r="G2" s="15" t="s">
        <v>157</v>
      </c>
      <c r="H2" s="52" t="s">
        <v>69</v>
      </c>
    </row>
    <row r="3" spans="1:8" ht="12.75">
      <c r="A3" s="37" t="s">
        <v>52</v>
      </c>
      <c r="B3" s="45">
        <f>HRSW!B4</f>
        <v>252.96</v>
      </c>
      <c r="C3" s="45">
        <f>HRSW!B18</f>
        <v>159.24</v>
      </c>
      <c r="D3" s="16">
        <f>B3-C3</f>
        <v>93.72</v>
      </c>
      <c r="E3" s="18">
        <v>1200</v>
      </c>
      <c r="F3" s="19">
        <f aca="true" t="shared" si="0" ref="F3:F20">B3*E3</f>
        <v>303552</v>
      </c>
      <c r="G3" s="19">
        <f aca="true" t="shared" si="1" ref="G3:G20">E3*C3</f>
        <v>191088</v>
      </c>
      <c r="H3" s="30">
        <f>F3-G3</f>
        <v>112464</v>
      </c>
    </row>
    <row r="4" spans="1:8" ht="12.75">
      <c r="A4" s="37" t="s">
        <v>53</v>
      </c>
      <c r="B4" s="45">
        <f>Durum!B4</f>
        <v>256.62</v>
      </c>
      <c r="C4" s="45">
        <f>Durum!B18</f>
        <v>169.66000000000003</v>
      </c>
      <c r="D4" s="16">
        <f aca="true" t="shared" si="2" ref="D4:D20">B4-C4</f>
        <v>86.95999999999998</v>
      </c>
      <c r="E4" s="18">
        <v>0</v>
      </c>
      <c r="F4" s="19">
        <f t="shared" si="0"/>
        <v>0</v>
      </c>
      <c r="G4" s="19">
        <f t="shared" si="1"/>
        <v>0</v>
      </c>
      <c r="H4" s="30">
        <f aca="true" t="shared" si="3" ref="H4:H20">F4-G4</f>
        <v>0</v>
      </c>
    </row>
    <row r="5" spans="1:8" ht="12.75">
      <c r="A5" s="37" t="s">
        <v>54</v>
      </c>
      <c r="B5" s="45">
        <f>Barley!B4</f>
        <v>235.72</v>
      </c>
      <c r="C5" s="45">
        <f>Barley!B18</f>
        <v>151.1</v>
      </c>
      <c r="D5" s="16">
        <f t="shared" si="2"/>
        <v>84.62</v>
      </c>
      <c r="E5" s="18">
        <v>0</v>
      </c>
      <c r="F5" s="19">
        <f t="shared" si="0"/>
        <v>0</v>
      </c>
      <c r="G5" s="19">
        <f t="shared" si="1"/>
        <v>0</v>
      </c>
      <c r="H5" s="30">
        <f t="shared" si="3"/>
        <v>0</v>
      </c>
    </row>
    <row r="6" spans="1:8" ht="12.75">
      <c r="A6" s="37" t="s">
        <v>26</v>
      </c>
      <c r="B6" s="45">
        <f>Corn!B4</f>
        <v>368.5</v>
      </c>
      <c r="C6" s="45">
        <f>Corn!B18</f>
        <v>253.73</v>
      </c>
      <c r="D6" s="16">
        <f t="shared" si="2"/>
        <v>114.77000000000001</v>
      </c>
      <c r="E6" s="18">
        <v>0</v>
      </c>
      <c r="F6" s="19">
        <f t="shared" si="0"/>
        <v>0</v>
      </c>
      <c r="G6" s="19">
        <f t="shared" si="1"/>
        <v>0</v>
      </c>
      <c r="H6" s="30">
        <f t="shared" si="3"/>
        <v>0</v>
      </c>
    </row>
    <row r="7" spans="1:8" ht="12.75">
      <c r="A7" s="37" t="s">
        <v>25</v>
      </c>
      <c r="B7" s="45">
        <f>Soyb!B4</f>
        <v>257.6</v>
      </c>
      <c r="C7" s="45">
        <f>Soyb!B18</f>
        <v>139.66</v>
      </c>
      <c r="D7" s="16">
        <f t="shared" si="2"/>
        <v>117.94000000000003</v>
      </c>
      <c r="E7" s="18">
        <v>800</v>
      </c>
      <c r="F7" s="19">
        <f t="shared" si="0"/>
        <v>206080.00000000003</v>
      </c>
      <c r="G7" s="19">
        <f t="shared" si="1"/>
        <v>111728</v>
      </c>
      <c r="H7" s="30">
        <f t="shared" si="3"/>
        <v>94352.00000000003</v>
      </c>
    </row>
    <row r="8" spans="1:8" ht="12.75">
      <c r="A8" s="37" t="s">
        <v>82</v>
      </c>
      <c r="B8" s="45">
        <f>Drybean!B4</f>
        <v>464.40000000000003</v>
      </c>
      <c r="C8" s="45">
        <f>Drybean!B18</f>
        <v>232.66</v>
      </c>
      <c r="D8" s="16">
        <f t="shared" si="2"/>
        <v>231.74000000000004</v>
      </c>
      <c r="E8" s="18">
        <v>0</v>
      </c>
      <c r="F8" s="19">
        <f t="shared" si="0"/>
        <v>0</v>
      </c>
      <c r="G8" s="19">
        <f t="shared" si="1"/>
        <v>0</v>
      </c>
      <c r="H8" s="30">
        <f t="shared" si="3"/>
        <v>0</v>
      </c>
    </row>
    <row r="9" spans="1:8" ht="12.75">
      <c r="A9" s="37" t="s">
        <v>55</v>
      </c>
      <c r="B9" s="45">
        <f>Oil_SF!B4</f>
        <v>290.58</v>
      </c>
      <c r="C9" s="45">
        <f>Oil_SF!B18</f>
        <v>169.29999999999998</v>
      </c>
      <c r="D9" s="16">
        <f t="shared" si="2"/>
        <v>121.28</v>
      </c>
      <c r="E9" s="18">
        <v>0</v>
      </c>
      <c r="F9" s="19">
        <f t="shared" si="0"/>
        <v>0</v>
      </c>
      <c r="G9" s="19">
        <f t="shared" si="1"/>
        <v>0</v>
      </c>
      <c r="H9" s="30">
        <f t="shared" si="3"/>
        <v>0</v>
      </c>
    </row>
    <row r="10" spans="1:8" ht="12.75">
      <c r="A10" s="37" t="s">
        <v>56</v>
      </c>
      <c r="B10" s="45">
        <f>Conf_SF!B4</f>
        <v>317.2</v>
      </c>
      <c r="C10" s="45">
        <f>Conf_SF!B18</f>
        <v>194.59</v>
      </c>
      <c r="D10" s="16">
        <f t="shared" si="2"/>
        <v>122.60999999999999</v>
      </c>
      <c r="E10" s="18">
        <v>0</v>
      </c>
      <c r="F10" s="19">
        <f t="shared" si="0"/>
        <v>0</v>
      </c>
      <c r="G10" s="19">
        <f t="shared" si="1"/>
        <v>0</v>
      </c>
      <c r="H10" s="30">
        <f t="shared" si="3"/>
        <v>0</v>
      </c>
    </row>
    <row r="11" spans="1:8" ht="12.75">
      <c r="A11" s="37" t="s">
        <v>57</v>
      </c>
      <c r="B11" s="45">
        <f>Canola!B4</f>
        <v>321.1</v>
      </c>
      <c r="C11" s="45">
        <f>Canola!B18</f>
        <v>195.27</v>
      </c>
      <c r="D11" s="16">
        <f t="shared" si="2"/>
        <v>125.83000000000001</v>
      </c>
      <c r="E11" s="18">
        <v>400</v>
      </c>
      <c r="F11" s="19">
        <f t="shared" si="0"/>
        <v>128440.00000000001</v>
      </c>
      <c r="G11" s="19">
        <f t="shared" si="1"/>
        <v>78108</v>
      </c>
      <c r="H11" s="30">
        <f t="shared" si="3"/>
        <v>50332.000000000015</v>
      </c>
    </row>
    <row r="12" spans="1:8" ht="12.75">
      <c r="A12" s="37" t="s">
        <v>58</v>
      </c>
      <c r="B12" s="45">
        <f>Flax!B4</f>
        <v>210.68</v>
      </c>
      <c r="C12" s="45">
        <f>Flax!B18</f>
        <v>120.72000000000001</v>
      </c>
      <c r="D12" s="16">
        <f t="shared" si="2"/>
        <v>89.96</v>
      </c>
      <c r="E12" s="18">
        <v>0</v>
      </c>
      <c r="F12" s="19">
        <f t="shared" si="0"/>
        <v>0</v>
      </c>
      <c r="G12" s="19">
        <f t="shared" si="1"/>
        <v>0</v>
      </c>
      <c r="H12" s="30">
        <f t="shared" si="3"/>
        <v>0</v>
      </c>
    </row>
    <row r="13" spans="1:8" ht="12.75">
      <c r="A13" s="37" t="s">
        <v>61</v>
      </c>
      <c r="B13" s="45">
        <f>Peas!B4</f>
        <v>228</v>
      </c>
      <c r="C13" s="45">
        <f>Peas!B18</f>
        <v>142.75</v>
      </c>
      <c r="D13" s="16">
        <f t="shared" si="2"/>
        <v>85.25</v>
      </c>
      <c r="E13" s="18">
        <v>0</v>
      </c>
      <c r="F13" s="19">
        <f t="shared" si="0"/>
        <v>0</v>
      </c>
      <c r="G13" s="19">
        <f t="shared" si="1"/>
        <v>0</v>
      </c>
      <c r="H13" s="30">
        <f t="shared" si="3"/>
        <v>0</v>
      </c>
    </row>
    <row r="14" spans="1:8" ht="12.75">
      <c r="A14" s="37" t="s">
        <v>62</v>
      </c>
      <c r="B14" s="45">
        <f>Oats!B4</f>
        <v>187.78</v>
      </c>
      <c r="C14" s="45">
        <f>Oats!B18</f>
        <v>129.21</v>
      </c>
      <c r="D14" s="16">
        <f t="shared" si="2"/>
        <v>58.56999999999999</v>
      </c>
      <c r="E14" s="18">
        <v>0</v>
      </c>
      <c r="F14" s="19">
        <f t="shared" si="0"/>
        <v>0</v>
      </c>
      <c r="G14" s="19">
        <f t="shared" si="1"/>
        <v>0</v>
      </c>
      <c r="H14" s="30">
        <f t="shared" si="3"/>
        <v>0</v>
      </c>
    </row>
    <row r="15" spans="1:8" ht="12.75">
      <c r="A15" s="37" t="s">
        <v>63</v>
      </c>
      <c r="B15" s="45">
        <f>Lentil!B4</f>
        <v>210.00000000000003</v>
      </c>
      <c r="C15" s="45">
        <f>Lentil!B18</f>
        <v>136.79999999999998</v>
      </c>
      <c r="D15" s="16">
        <f t="shared" si="2"/>
        <v>73.20000000000005</v>
      </c>
      <c r="E15" s="18">
        <v>0</v>
      </c>
      <c r="F15" s="19">
        <f t="shared" si="0"/>
        <v>0</v>
      </c>
      <c r="G15" s="19">
        <f t="shared" si="1"/>
        <v>0</v>
      </c>
      <c r="H15" s="30">
        <f t="shared" si="3"/>
        <v>0</v>
      </c>
    </row>
    <row r="16" spans="1:8" ht="12.75">
      <c r="A16" s="37" t="s">
        <v>59</v>
      </c>
      <c r="B16" s="45">
        <f>Mustard!B4</f>
        <v>270</v>
      </c>
      <c r="C16" s="45">
        <f>Mustard!B18</f>
        <v>128.57999999999998</v>
      </c>
      <c r="D16" s="16">
        <f t="shared" si="2"/>
        <v>141.42000000000002</v>
      </c>
      <c r="E16" s="18">
        <v>0</v>
      </c>
      <c r="F16" s="19">
        <f t="shared" si="0"/>
        <v>0</v>
      </c>
      <c r="G16" s="19">
        <f t="shared" si="1"/>
        <v>0</v>
      </c>
      <c r="H16" s="30">
        <f t="shared" si="3"/>
        <v>0</v>
      </c>
    </row>
    <row r="17" spans="1:8" ht="12.75">
      <c r="A17" s="37" t="s">
        <v>60</v>
      </c>
      <c r="B17" s="45">
        <f>Buckwht!B4</f>
        <v>183.35</v>
      </c>
      <c r="C17" s="45">
        <f>Buckwht!B18</f>
        <v>96.33000000000001</v>
      </c>
      <c r="D17" s="16">
        <f t="shared" si="2"/>
        <v>87.01999999999998</v>
      </c>
      <c r="E17" s="18">
        <v>0</v>
      </c>
      <c r="F17" s="19">
        <f t="shared" si="0"/>
        <v>0</v>
      </c>
      <c r="G17" s="19">
        <f t="shared" si="1"/>
        <v>0</v>
      </c>
      <c r="H17" s="30">
        <f t="shared" si="3"/>
        <v>0</v>
      </c>
    </row>
    <row r="18" spans="1:8" ht="12.75">
      <c r="A18" s="37" t="s">
        <v>64</v>
      </c>
      <c r="B18" s="45">
        <f>Millet!B4</f>
        <v>97.5</v>
      </c>
      <c r="C18" s="45">
        <f>Millet!B18</f>
        <v>69.69000000000001</v>
      </c>
      <c r="D18" s="16">
        <f t="shared" si="2"/>
        <v>27.809999999999988</v>
      </c>
      <c r="E18" s="18">
        <v>0</v>
      </c>
      <c r="F18" s="19">
        <f t="shared" si="0"/>
        <v>0</v>
      </c>
      <c r="G18" s="19">
        <f t="shared" si="1"/>
        <v>0</v>
      </c>
      <c r="H18" s="30">
        <f t="shared" si="3"/>
        <v>0</v>
      </c>
    </row>
    <row r="19" spans="1:8" ht="12.75">
      <c r="A19" s="37" t="s">
        <v>65</v>
      </c>
      <c r="B19" s="45">
        <f>'Wint.Wht'!B4</f>
        <v>213.17999999999998</v>
      </c>
      <c r="C19" s="45">
        <f>'Wint.Wht'!B18</f>
        <v>153.09</v>
      </c>
      <c r="D19" s="16">
        <f t="shared" si="2"/>
        <v>60.089999999999975</v>
      </c>
      <c r="E19" s="18">
        <v>0</v>
      </c>
      <c r="F19" s="19">
        <f t="shared" si="0"/>
        <v>0</v>
      </c>
      <c r="G19" s="19">
        <f t="shared" si="1"/>
        <v>0</v>
      </c>
      <c r="H19" s="30">
        <f t="shared" si="3"/>
        <v>0</v>
      </c>
    </row>
    <row r="20" spans="1:8" ht="12.75">
      <c r="A20" s="37" t="s">
        <v>66</v>
      </c>
      <c r="B20" s="45">
        <f>Rye!B4</f>
        <v>199.18</v>
      </c>
      <c r="C20" s="45">
        <f>Rye!B18</f>
        <v>126.48000000000002</v>
      </c>
      <c r="D20" s="16">
        <f t="shared" si="2"/>
        <v>72.69999999999999</v>
      </c>
      <c r="E20" s="18">
        <v>0</v>
      </c>
      <c r="F20" s="19">
        <f t="shared" si="0"/>
        <v>0</v>
      </c>
      <c r="G20" s="19">
        <f t="shared" si="1"/>
        <v>0</v>
      </c>
      <c r="H20" s="30">
        <f t="shared" si="3"/>
        <v>0</v>
      </c>
    </row>
    <row r="21" spans="1:8" ht="12.75">
      <c r="A21" s="33" t="s">
        <v>79</v>
      </c>
      <c r="B21" s="14"/>
      <c r="C21" s="14"/>
      <c r="D21" s="14"/>
      <c r="E21" s="20">
        <f>SUM(E3:E20)</f>
        <v>2400</v>
      </c>
      <c r="F21" s="20">
        <f>SUM(F3:F20)</f>
        <v>638072</v>
      </c>
      <c r="G21" s="20">
        <f>SUM(G3:G20)</f>
        <v>380924</v>
      </c>
      <c r="H21" s="34">
        <f>SUM(H3:H20)</f>
        <v>257148.00000000006</v>
      </c>
    </row>
    <row r="22" spans="1:7" ht="12.75">
      <c r="A22" s="4"/>
      <c r="B22" s="4"/>
      <c r="C22" s="4"/>
      <c r="D22" s="4"/>
      <c r="E22" s="16"/>
      <c r="F22" s="16"/>
      <c r="G22" s="16"/>
    </row>
    <row r="23" spans="1:8" ht="12.75">
      <c r="A23" s="3"/>
      <c r="B23" s="3"/>
      <c r="C23" s="79" t="s">
        <v>51</v>
      </c>
      <c r="D23" s="79"/>
      <c r="E23" s="79"/>
      <c r="F23" s="3"/>
      <c r="G23" s="3"/>
      <c r="H23" s="3"/>
    </row>
    <row r="24" spans="1:8" ht="12.75">
      <c r="A24" s="58" t="s">
        <v>77</v>
      </c>
      <c r="B24" s="59"/>
      <c r="C24" s="59"/>
      <c r="D24" s="60"/>
      <c r="E24" s="59" t="s">
        <v>78</v>
      </c>
      <c r="F24" s="59"/>
      <c r="G24" s="59"/>
      <c r="H24" s="53"/>
    </row>
    <row r="25" spans="1:8" ht="12.75">
      <c r="A25" s="80" t="s">
        <v>28</v>
      </c>
      <c r="B25" s="81"/>
      <c r="C25" s="19">
        <f>F21</f>
        <v>638072</v>
      </c>
      <c r="D25" s="4"/>
      <c r="E25" s="81" t="s">
        <v>72</v>
      </c>
      <c r="F25" s="81"/>
      <c r="G25" s="19">
        <f>G21</f>
        <v>380924</v>
      </c>
      <c r="H25" s="54"/>
    </row>
    <row r="26" spans="1:8" ht="12.75">
      <c r="A26" s="82" t="s">
        <v>148</v>
      </c>
      <c r="B26" s="83"/>
      <c r="C26" s="18">
        <v>0</v>
      </c>
      <c r="D26" s="61" t="s">
        <v>74</v>
      </c>
      <c r="E26" s="83" t="s">
        <v>120</v>
      </c>
      <c r="F26" s="83"/>
      <c r="G26" s="18">
        <v>51300</v>
      </c>
      <c r="H26" s="62" t="s">
        <v>74</v>
      </c>
    </row>
    <row r="27" spans="1:11" ht="12.75">
      <c r="A27" s="77"/>
      <c r="B27" s="78"/>
      <c r="C27" s="18">
        <v>0</v>
      </c>
      <c r="D27" s="4"/>
      <c r="E27" s="83" t="s">
        <v>71</v>
      </c>
      <c r="F27" s="83"/>
      <c r="G27" s="18">
        <v>120000</v>
      </c>
      <c r="H27" s="56"/>
      <c r="K27" s="63"/>
    </row>
    <row r="28" spans="1:8" ht="12.75">
      <c r="A28" s="77"/>
      <c r="B28" s="78"/>
      <c r="C28" s="18">
        <v>0</v>
      </c>
      <c r="D28" s="4"/>
      <c r="E28" s="83" t="s">
        <v>121</v>
      </c>
      <c r="F28" s="83"/>
      <c r="G28" s="18">
        <v>0</v>
      </c>
      <c r="H28" s="56"/>
    </row>
    <row r="29" spans="1:8" ht="12.75">
      <c r="A29" s="77"/>
      <c r="B29" s="78"/>
      <c r="C29" s="18">
        <v>0</v>
      </c>
      <c r="D29" s="4"/>
      <c r="E29" s="83" t="s">
        <v>73</v>
      </c>
      <c r="F29" s="83"/>
      <c r="G29" s="18">
        <v>0</v>
      </c>
      <c r="H29" s="56"/>
    </row>
    <row r="30" spans="1:8" ht="12.75">
      <c r="A30" s="77"/>
      <c r="B30" s="78"/>
      <c r="C30" s="18">
        <v>0</v>
      </c>
      <c r="D30" s="4"/>
      <c r="E30" s="78" t="s">
        <v>147</v>
      </c>
      <c r="F30" s="78"/>
      <c r="G30" s="18">
        <v>0</v>
      </c>
      <c r="H30" s="56"/>
    </row>
    <row r="31" spans="1:8" ht="12.75">
      <c r="A31" s="77"/>
      <c r="B31" s="78"/>
      <c r="C31" s="18">
        <v>0</v>
      </c>
      <c r="D31" s="4"/>
      <c r="E31" s="78"/>
      <c r="F31" s="78"/>
      <c r="G31" s="18">
        <v>0</v>
      </c>
      <c r="H31" s="56"/>
    </row>
    <row r="32" spans="1:8" ht="12.75">
      <c r="A32" s="77" t="s">
        <v>81</v>
      </c>
      <c r="B32" s="78"/>
      <c r="C32" s="22">
        <v>0</v>
      </c>
      <c r="D32" s="55"/>
      <c r="E32" s="78" t="s">
        <v>80</v>
      </c>
      <c r="F32" s="78"/>
      <c r="G32" s="22">
        <v>14300</v>
      </c>
      <c r="H32" s="56"/>
    </row>
    <row r="33" spans="1:8" ht="12.75">
      <c r="A33" s="37" t="s">
        <v>70</v>
      </c>
      <c r="B33" s="4"/>
      <c r="C33" s="19">
        <f>SUM(C25:C32)</f>
        <v>638072</v>
      </c>
      <c r="D33" s="4"/>
      <c r="E33" s="4" t="s">
        <v>70</v>
      </c>
      <c r="F33" s="4"/>
      <c r="G33" s="28">
        <f>SUM(G25:G32)</f>
        <v>566524</v>
      </c>
      <c r="H33" s="54"/>
    </row>
    <row r="34" spans="1:8" ht="12.75">
      <c r="A34" s="38" t="s">
        <v>119</v>
      </c>
      <c r="B34" s="3"/>
      <c r="C34" s="3"/>
      <c r="D34" s="3"/>
      <c r="E34" s="3"/>
      <c r="F34" s="3"/>
      <c r="G34" s="64">
        <f>C33-G33</f>
        <v>71548</v>
      </c>
      <c r="H34" s="57"/>
    </row>
    <row r="35" ht="12.75">
      <c r="G35" s="6"/>
    </row>
    <row r="36" spans="1:8" ht="12.75">
      <c r="A36" s="47" t="s">
        <v>133</v>
      </c>
      <c r="B36" s="84"/>
      <c r="C36" s="84"/>
      <c r="D36" s="84"/>
      <c r="E36" s="84"/>
      <c r="F36" s="65" t="s">
        <v>124</v>
      </c>
      <c r="G36" s="85"/>
      <c r="H36" s="85"/>
    </row>
    <row r="37" spans="3:6" ht="12.75">
      <c r="C37" s="46"/>
      <c r="D37" s="46"/>
      <c r="E37" s="46"/>
      <c r="F37" s="46"/>
    </row>
    <row r="38" spans="1:12" ht="12.75">
      <c r="A38" t="s">
        <v>30</v>
      </c>
      <c r="B38" s="86" t="s">
        <v>125</v>
      </c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40" ht="12.75">
      <c r="A40" t="s">
        <v>122</v>
      </c>
    </row>
    <row r="41" spans="1:12" ht="12.75">
      <c r="A41" s="25" t="s">
        <v>83</v>
      </c>
      <c r="B41" s="26" t="s">
        <v>84</v>
      </c>
      <c r="C41" s="26" t="s">
        <v>85</v>
      </c>
      <c r="D41" s="26" t="s">
        <v>86</v>
      </c>
      <c r="E41" s="26" t="s">
        <v>87</v>
      </c>
      <c r="F41" s="26" t="s">
        <v>88</v>
      </c>
      <c r="G41" s="26" t="s">
        <v>89</v>
      </c>
      <c r="H41" s="26" t="s">
        <v>90</v>
      </c>
      <c r="I41" s="26" t="s">
        <v>91</v>
      </c>
      <c r="J41" s="26" t="s">
        <v>92</v>
      </c>
      <c r="K41" s="26" t="s">
        <v>93</v>
      </c>
      <c r="L41" s="27" t="s">
        <v>94</v>
      </c>
    </row>
    <row r="42" spans="1:12" ht="12.75">
      <c r="A42" s="36" t="s">
        <v>52</v>
      </c>
      <c r="B42" s="28">
        <f>$E3*HRSW!$B7</f>
        <v>20916</v>
      </c>
      <c r="C42" s="28">
        <f>$E3*HRSW!$B8</f>
        <v>31440</v>
      </c>
      <c r="D42" s="28">
        <f>$E3*HRSW!$B9</f>
        <v>10800</v>
      </c>
      <c r="E42" s="28">
        <f>$E3*HRSW!$B10</f>
        <v>0</v>
      </c>
      <c r="F42" s="28">
        <f>$E3*HRSW!$B11</f>
        <v>71292</v>
      </c>
      <c r="G42" s="28">
        <f>$E3*HRSW!$B12</f>
        <v>8400</v>
      </c>
      <c r="H42" s="28">
        <f>$E3*HRSW!$B13</f>
        <v>17460</v>
      </c>
      <c r="I42" s="28">
        <f>$E3*HRSW!$B14</f>
        <v>23952</v>
      </c>
      <c r="J42" s="28">
        <f>$E3*HRSW!$B15</f>
        <v>0</v>
      </c>
      <c r="K42" s="28">
        <f>$E3*HRSW!$B16</f>
        <v>1800</v>
      </c>
      <c r="L42" s="29">
        <f>$E3*HRSW!$B17</f>
        <v>5028.000000000001</v>
      </c>
    </row>
    <row r="43" spans="1:12" ht="12.75">
      <c r="A43" s="37" t="s">
        <v>53</v>
      </c>
      <c r="B43" s="19">
        <f>$E4*Durum!$B7</f>
        <v>0</v>
      </c>
      <c r="C43" s="19">
        <f>$E4*Durum!$B8</f>
        <v>0</v>
      </c>
      <c r="D43" s="19">
        <f>$E4*Durum!$B9</f>
        <v>0</v>
      </c>
      <c r="E43" s="19">
        <f>$E4*Durum!$B10</f>
        <v>0</v>
      </c>
      <c r="F43" s="19">
        <f>$E4*Durum!$B11</f>
        <v>0</v>
      </c>
      <c r="G43" s="19">
        <f>$E4*Durum!$B12</f>
        <v>0</v>
      </c>
      <c r="H43" s="19">
        <f>$E4*Durum!$B13</f>
        <v>0</v>
      </c>
      <c r="I43" s="19">
        <f>$E4*Durum!$B14</f>
        <v>0</v>
      </c>
      <c r="J43" s="19">
        <f>$E4*Durum!$B15</f>
        <v>0</v>
      </c>
      <c r="K43" s="19">
        <f>$E4*Durum!$B16</f>
        <v>0</v>
      </c>
      <c r="L43" s="30">
        <f>$E4*Durum!$B17</f>
        <v>0</v>
      </c>
    </row>
    <row r="44" spans="1:12" ht="12.75">
      <c r="A44" s="37" t="s">
        <v>54</v>
      </c>
      <c r="B44" s="19">
        <f>$E5*Barley!$B7</f>
        <v>0</v>
      </c>
      <c r="C44" s="19">
        <f>$E5*Barley!$B8</f>
        <v>0</v>
      </c>
      <c r="D44" s="19">
        <f>$E5*Barley!$B9</f>
        <v>0</v>
      </c>
      <c r="E44" s="19">
        <f>$E5*Barley!$B10</f>
        <v>0</v>
      </c>
      <c r="F44" s="19">
        <f>$E5*Barley!$B11</f>
        <v>0</v>
      </c>
      <c r="G44" s="19">
        <f>$E5*Barley!$B12</f>
        <v>0</v>
      </c>
      <c r="H44" s="19">
        <f>$E5*Barley!$B13</f>
        <v>0</v>
      </c>
      <c r="I44" s="19">
        <f>$E5*Barley!$B14</f>
        <v>0</v>
      </c>
      <c r="J44" s="19">
        <f>$E5*Barley!$B15</f>
        <v>0</v>
      </c>
      <c r="K44" s="19">
        <f>$E5*Barley!$B16</f>
        <v>0</v>
      </c>
      <c r="L44" s="30">
        <f>$E5*Barley!$B17</f>
        <v>0</v>
      </c>
    </row>
    <row r="45" spans="1:12" ht="12.75">
      <c r="A45" s="37" t="s">
        <v>26</v>
      </c>
      <c r="B45" s="19">
        <f>$E6*Corn!$B7</f>
        <v>0</v>
      </c>
      <c r="C45" s="19">
        <f>$E6*Corn!$B8</f>
        <v>0</v>
      </c>
      <c r="D45" s="19">
        <f>$E6*Corn!$B9</f>
        <v>0</v>
      </c>
      <c r="E45" s="19">
        <f>$E6*Corn!$B10</f>
        <v>0</v>
      </c>
      <c r="F45" s="19">
        <f>$E6*Corn!$B11</f>
        <v>0</v>
      </c>
      <c r="G45" s="19">
        <f>$E6*Corn!$B12</f>
        <v>0</v>
      </c>
      <c r="H45" s="19">
        <f>$E6*Corn!$B13</f>
        <v>0</v>
      </c>
      <c r="I45" s="19">
        <f>$E6*Corn!$B14</f>
        <v>0</v>
      </c>
      <c r="J45" s="19">
        <f>$E6*Corn!$B15</f>
        <v>0</v>
      </c>
      <c r="K45" s="19">
        <f>$E6*Corn!$B16</f>
        <v>0</v>
      </c>
      <c r="L45" s="30">
        <f>$E6*Corn!$B17</f>
        <v>0</v>
      </c>
    </row>
    <row r="46" spans="1:12" ht="12.75">
      <c r="A46" s="37" t="s">
        <v>25</v>
      </c>
      <c r="B46" s="19">
        <f>$E7*Soyb!$B7</f>
        <v>52640</v>
      </c>
      <c r="C46" s="19">
        <f>$E7*Soyb!$B8</f>
        <v>20800</v>
      </c>
      <c r="D46" s="19">
        <f>$E7*Soyb!$B9</f>
        <v>0</v>
      </c>
      <c r="E46" s="19">
        <f>$E7*Soyb!$B10</f>
        <v>0</v>
      </c>
      <c r="F46" s="19">
        <f>$E7*Soyb!$B11</f>
        <v>4952</v>
      </c>
      <c r="G46" s="19">
        <f>$E7*Soyb!$B12</f>
        <v>4000</v>
      </c>
      <c r="H46" s="19">
        <f>$E7*Soyb!$B13</f>
        <v>9064</v>
      </c>
      <c r="I46" s="19">
        <f>$E7*Soyb!$B14</f>
        <v>13336.000000000002</v>
      </c>
      <c r="J46" s="19">
        <f>$E7*Soyb!$B15</f>
        <v>0</v>
      </c>
      <c r="K46" s="19">
        <f>$E7*Soyb!$B16</f>
        <v>4000</v>
      </c>
      <c r="L46" s="30">
        <f>$E7*Soyb!$B17</f>
        <v>2936</v>
      </c>
    </row>
    <row r="47" spans="1:12" ht="12.75">
      <c r="A47" s="37" t="s">
        <v>82</v>
      </c>
      <c r="B47" s="19">
        <f>$E8*Drybean!$B7</f>
        <v>0</v>
      </c>
      <c r="C47" s="19">
        <f>$E8*Drybean!$B8</f>
        <v>0</v>
      </c>
      <c r="D47" s="19">
        <f>$E8*Drybean!$B9</f>
        <v>0</v>
      </c>
      <c r="E47" s="19">
        <f>$E8*Drybean!$B10</f>
        <v>0</v>
      </c>
      <c r="F47" s="19">
        <f>$E8*Drybean!$B11</f>
        <v>0</v>
      </c>
      <c r="G47" s="19">
        <f>$E8*Drybean!$B12</f>
        <v>0</v>
      </c>
      <c r="H47" s="19">
        <f>$E8*Drybean!$B13</f>
        <v>0</v>
      </c>
      <c r="I47" s="19">
        <f>$E8*Drybean!$B14</f>
        <v>0</v>
      </c>
      <c r="J47" s="19">
        <f>$E8*Drybean!$B15</f>
        <v>0</v>
      </c>
      <c r="K47" s="19">
        <f>$E8*Drybean!$B16</f>
        <v>0</v>
      </c>
      <c r="L47" s="30">
        <f>$E8*Drybean!$B17</f>
        <v>0</v>
      </c>
    </row>
    <row r="48" spans="1:12" ht="12.75">
      <c r="A48" s="37" t="s">
        <v>55</v>
      </c>
      <c r="B48" s="19">
        <f>$E9*Oil_SF!$B7</f>
        <v>0</v>
      </c>
      <c r="C48" s="19">
        <f>$E9*Oil_SF!$B8</f>
        <v>0</v>
      </c>
      <c r="D48" s="19">
        <f>$E9*Oil_SF!$B9</f>
        <v>0</v>
      </c>
      <c r="E48" s="19">
        <f>$E9*Oil_SF!$B10</f>
        <v>0</v>
      </c>
      <c r="F48" s="19">
        <f>$E9*Oil_SF!$B11</f>
        <v>0</v>
      </c>
      <c r="G48" s="19">
        <f>$E9*Oil_SF!$B12</f>
        <v>0</v>
      </c>
      <c r="H48" s="19">
        <f>$E9*Oil_SF!$B13</f>
        <v>0</v>
      </c>
      <c r="I48" s="19">
        <f>$E9*Oil_SF!$B14</f>
        <v>0</v>
      </c>
      <c r="J48" s="19">
        <f>$E9*Oil_SF!$B15</f>
        <v>0</v>
      </c>
      <c r="K48" s="19">
        <f>$E9*Oil_SF!$B16</f>
        <v>0</v>
      </c>
      <c r="L48" s="30">
        <f>$E9*Oil_SF!$B17</f>
        <v>0</v>
      </c>
    </row>
    <row r="49" spans="1:12" ht="12.75">
      <c r="A49" s="37" t="s">
        <v>56</v>
      </c>
      <c r="B49" s="19">
        <f>$E10*Conf_SF!$B7</f>
        <v>0</v>
      </c>
      <c r="C49" s="19">
        <f>$E10*Conf_SF!$B8</f>
        <v>0</v>
      </c>
      <c r="D49" s="19">
        <f>$E10*Conf_SF!$B9</f>
        <v>0</v>
      </c>
      <c r="E49" s="19">
        <f>$E10*Conf_SF!$B10</f>
        <v>0</v>
      </c>
      <c r="F49" s="19">
        <f>$E10*Conf_SF!$B11</f>
        <v>0</v>
      </c>
      <c r="G49" s="19">
        <f>$E10*Conf_SF!$B12</f>
        <v>0</v>
      </c>
      <c r="H49" s="19">
        <f>$E10*Conf_SF!$B13</f>
        <v>0</v>
      </c>
      <c r="I49" s="19">
        <f>$E10*Conf_SF!$B14</f>
        <v>0</v>
      </c>
      <c r="J49" s="19">
        <f>$E10*Conf_SF!$B15</f>
        <v>0</v>
      </c>
      <c r="K49" s="19">
        <f>$E10*Conf_SF!$B16</f>
        <v>0</v>
      </c>
      <c r="L49" s="30">
        <f>$E10*Conf_SF!$B17</f>
        <v>0</v>
      </c>
    </row>
    <row r="50" spans="1:12" ht="12.75">
      <c r="A50" s="37" t="s">
        <v>57</v>
      </c>
      <c r="B50" s="19">
        <f>$E11*Canola!$B7</f>
        <v>22600</v>
      </c>
      <c r="C50" s="19">
        <f>$E11*Canola!$B8</f>
        <v>9240</v>
      </c>
      <c r="D50" s="19">
        <f>$E11*Canola!$B9</f>
        <v>0</v>
      </c>
      <c r="E50" s="19">
        <f>$E11*Canola!$B10</f>
        <v>0</v>
      </c>
      <c r="F50" s="19">
        <f>$E11*Canola!$B11</f>
        <v>27204.000000000004</v>
      </c>
      <c r="G50" s="19">
        <f>$E11*Canola!$B12</f>
        <v>3200</v>
      </c>
      <c r="H50" s="19">
        <f>$E11*Canola!$B13</f>
        <v>5548</v>
      </c>
      <c r="I50" s="19">
        <f>$E11*Canola!$B14</f>
        <v>7664</v>
      </c>
      <c r="J50" s="19">
        <f>$E11*Canola!$B15</f>
        <v>0</v>
      </c>
      <c r="K50" s="19">
        <f>$E11*Canola!$B16</f>
        <v>600</v>
      </c>
      <c r="L50" s="30">
        <f>$E11*Canola!$B17</f>
        <v>2052</v>
      </c>
    </row>
    <row r="51" spans="1:12" ht="12.75">
      <c r="A51" s="37" t="s">
        <v>58</v>
      </c>
      <c r="B51" s="19">
        <f>$E12*Flax!$B7</f>
        <v>0</v>
      </c>
      <c r="C51" s="19">
        <f>$E12*Flax!$B8</f>
        <v>0</v>
      </c>
      <c r="D51" s="19">
        <f>$E12*Flax!$B9</f>
        <v>0</v>
      </c>
      <c r="E51" s="19">
        <f>$E12*Flax!$B10</f>
        <v>0</v>
      </c>
      <c r="F51" s="19">
        <f>$E12*Flax!$B11</f>
        <v>0</v>
      </c>
      <c r="G51" s="19">
        <f>$E12*Flax!$B12</f>
        <v>0</v>
      </c>
      <c r="H51" s="19">
        <f>$E12*Flax!$B13</f>
        <v>0</v>
      </c>
      <c r="I51" s="19">
        <f>$E12*Flax!$B14</f>
        <v>0</v>
      </c>
      <c r="J51" s="19">
        <f>$E12*Flax!$B15</f>
        <v>0</v>
      </c>
      <c r="K51" s="19">
        <f>$E12*Flax!$B16</f>
        <v>0</v>
      </c>
      <c r="L51" s="30">
        <f>$E12*Flax!$B17</f>
        <v>0</v>
      </c>
    </row>
    <row r="52" spans="1:12" ht="12.75">
      <c r="A52" s="37" t="s">
        <v>61</v>
      </c>
      <c r="B52" s="19">
        <f>$E13*Peas!$B7</f>
        <v>0</v>
      </c>
      <c r="C52" s="19">
        <f>$E13*Peas!$B8</f>
        <v>0</v>
      </c>
      <c r="D52" s="19">
        <f>$E13*Peas!$B9</f>
        <v>0</v>
      </c>
      <c r="E52" s="19">
        <f>$E13*Peas!$B10</f>
        <v>0</v>
      </c>
      <c r="F52" s="19">
        <f>$E13*Peas!$B11</f>
        <v>0</v>
      </c>
      <c r="G52" s="19">
        <f>$E13*Peas!$B12</f>
        <v>0</v>
      </c>
      <c r="H52" s="19">
        <f>$E13*Peas!$B13</f>
        <v>0</v>
      </c>
      <c r="I52" s="19">
        <f>$E13*Peas!$B14</f>
        <v>0</v>
      </c>
      <c r="J52" s="19">
        <f>$E13*Peas!$B15</f>
        <v>0</v>
      </c>
      <c r="K52" s="19">
        <f>$E13*Peas!$B16</f>
        <v>0</v>
      </c>
      <c r="L52" s="30">
        <f>$E13*Peas!$B17</f>
        <v>0</v>
      </c>
    </row>
    <row r="53" spans="1:12" ht="12.75">
      <c r="A53" s="37" t="s">
        <v>62</v>
      </c>
      <c r="B53" s="31">
        <f>$E14*Oats!$B7</f>
        <v>0</v>
      </c>
      <c r="C53" s="19">
        <f>$E14*Oats!$B8</f>
        <v>0</v>
      </c>
      <c r="D53" s="19">
        <f>$E14*Oats!$B9</f>
        <v>0</v>
      </c>
      <c r="E53" s="19">
        <f>$E14*Oats!$B10</f>
        <v>0</v>
      </c>
      <c r="F53" s="19">
        <f>$E14*Oats!$B11</f>
        <v>0</v>
      </c>
      <c r="G53" s="19">
        <f>$E14*Oats!$B12</f>
        <v>0</v>
      </c>
      <c r="H53" s="19">
        <f>$E14*Oats!$B13</f>
        <v>0</v>
      </c>
      <c r="I53" s="19">
        <f>$E14*Oats!$B14</f>
        <v>0</v>
      </c>
      <c r="J53" s="19">
        <f>$E14*Oats!$B15</f>
        <v>0</v>
      </c>
      <c r="K53" s="19">
        <f>$E14*Oats!$B16</f>
        <v>0</v>
      </c>
      <c r="L53" s="30">
        <f>$E14*Oats!$B17</f>
        <v>0</v>
      </c>
    </row>
    <row r="54" spans="1:12" ht="12.75">
      <c r="A54" s="37" t="s">
        <v>63</v>
      </c>
      <c r="B54" s="31">
        <f>$E15*Lentil!$B7</f>
        <v>0</v>
      </c>
      <c r="C54" s="31">
        <f>$E15*Lentil!$B8</f>
        <v>0</v>
      </c>
      <c r="D54" s="31">
        <f>$E15*Lentil!$B9</f>
        <v>0</v>
      </c>
      <c r="E54" s="31">
        <f>$E15*Lentil!$B10</f>
        <v>0</v>
      </c>
      <c r="F54" s="31">
        <f>$E15*Lentil!$B11</f>
        <v>0</v>
      </c>
      <c r="G54" s="31">
        <f>$E15*Lentil!$B12</f>
        <v>0</v>
      </c>
      <c r="H54" s="31">
        <f>$E15*Lentil!$B13</f>
        <v>0</v>
      </c>
      <c r="I54" s="31">
        <f>$E15*Lentil!$B14</f>
        <v>0</v>
      </c>
      <c r="J54" s="31">
        <f>$E15*Lentil!$B15</f>
        <v>0</v>
      </c>
      <c r="K54" s="31">
        <f>$E15*Lentil!$B16</f>
        <v>0</v>
      </c>
      <c r="L54" s="32">
        <f>$E15*Lentil!$B17</f>
        <v>0</v>
      </c>
    </row>
    <row r="55" spans="1:12" ht="12.75">
      <c r="A55" s="37" t="s">
        <v>59</v>
      </c>
      <c r="B55" s="31">
        <f>$E16*Mustard!$B7</f>
        <v>0</v>
      </c>
      <c r="C55" s="31">
        <f>$E16*Mustard!$B8</f>
        <v>0</v>
      </c>
      <c r="D55" s="31">
        <f>$E16*Mustard!$B9</f>
        <v>0</v>
      </c>
      <c r="E55" s="31">
        <f>$E16*Mustard!$B10</f>
        <v>0</v>
      </c>
      <c r="F55" s="31">
        <f>$E16*Mustard!$B11</f>
        <v>0</v>
      </c>
      <c r="G55" s="31">
        <f>$E16*Mustard!$B12</f>
        <v>0</v>
      </c>
      <c r="H55" s="31">
        <f>$E16*Mustard!$B13</f>
        <v>0</v>
      </c>
      <c r="I55" s="31">
        <f>$E16*Mustard!$B14</f>
        <v>0</v>
      </c>
      <c r="J55" s="31">
        <f>$E16*Mustard!$B15</f>
        <v>0</v>
      </c>
      <c r="K55" s="31">
        <f>$E16*Mustard!$B16</f>
        <v>0</v>
      </c>
      <c r="L55" s="32">
        <f>$E16*Mustard!$B17</f>
        <v>0</v>
      </c>
    </row>
    <row r="56" spans="1:12" ht="12.75">
      <c r="A56" s="37" t="s">
        <v>60</v>
      </c>
      <c r="B56" s="31">
        <f>$E17*Buckwht!$B7</f>
        <v>0</v>
      </c>
      <c r="C56" s="31">
        <f>$E17*Buckwht!$B8</f>
        <v>0</v>
      </c>
      <c r="D56" s="31">
        <f>$E17*Buckwht!$B9</f>
        <v>0</v>
      </c>
      <c r="E56" s="31">
        <f>$E17*Buckwht!$B10</f>
        <v>0</v>
      </c>
      <c r="F56" s="31">
        <f>$E17*Buckwht!$B11</f>
        <v>0</v>
      </c>
      <c r="G56" s="31">
        <f>$E17*Buckwht!$B12</f>
        <v>0</v>
      </c>
      <c r="H56" s="31">
        <f>$E17*Buckwht!$B13</f>
        <v>0</v>
      </c>
      <c r="I56" s="31">
        <f>$E17*Buckwht!$B14</f>
        <v>0</v>
      </c>
      <c r="J56" s="31">
        <f>$E17*Buckwht!$B15</f>
        <v>0</v>
      </c>
      <c r="K56" s="31">
        <f>$E17*Buckwht!$B16</f>
        <v>0</v>
      </c>
      <c r="L56" s="32">
        <f>$E17*Buckwht!$B17</f>
        <v>0</v>
      </c>
    </row>
    <row r="57" spans="1:12" ht="12.75">
      <c r="A57" s="37" t="s">
        <v>64</v>
      </c>
      <c r="B57" s="31">
        <f>$E18*Millet!$B7</f>
        <v>0</v>
      </c>
      <c r="C57" s="31">
        <f>$E18*Millet!$B8</f>
        <v>0</v>
      </c>
      <c r="D57" s="31">
        <f>$E18*Millet!$B9</f>
        <v>0</v>
      </c>
      <c r="E57" s="31">
        <f>$E18*Millet!$B10</f>
        <v>0</v>
      </c>
      <c r="F57" s="31">
        <f>$E18*Millet!$B11</f>
        <v>0</v>
      </c>
      <c r="G57" s="31">
        <f>$E18*Millet!$B12</f>
        <v>0</v>
      </c>
      <c r="H57" s="31">
        <f>$E18*Millet!$B13</f>
        <v>0</v>
      </c>
      <c r="I57" s="31">
        <f>$E18*Millet!$B14</f>
        <v>0</v>
      </c>
      <c r="J57" s="31">
        <f>$E18*Millet!$B15</f>
        <v>0</v>
      </c>
      <c r="K57" s="31">
        <f>$E18*Millet!$B16</f>
        <v>0</v>
      </c>
      <c r="L57" s="32">
        <f>$E18*Millet!$B17</f>
        <v>0</v>
      </c>
    </row>
    <row r="58" spans="1:12" ht="12.75">
      <c r="A58" s="37" t="s">
        <v>65</v>
      </c>
      <c r="B58" s="31">
        <f>$E19*'Wint.Wht'!$B7</f>
        <v>0</v>
      </c>
      <c r="C58" s="31">
        <f>$E19*'Wint.Wht'!$B8</f>
        <v>0</v>
      </c>
      <c r="D58" s="31">
        <f>$E19*'Wint.Wht'!$B9</f>
        <v>0</v>
      </c>
      <c r="E58" s="31">
        <f>$E19*'Wint.Wht'!$B10</f>
        <v>0</v>
      </c>
      <c r="F58" s="31">
        <f>$E19*'Wint.Wht'!$B11</f>
        <v>0</v>
      </c>
      <c r="G58" s="31">
        <f>$E19*'Wint.Wht'!$B12</f>
        <v>0</v>
      </c>
      <c r="H58" s="31">
        <f>$E19*'Wint.Wht'!$B13</f>
        <v>0</v>
      </c>
      <c r="I58" s="31">
        <f>$E19*'Wint.Wht'!$B14</f>
        <v>0</v>
      </c>
      <c r="J58" s="31">
        <f>$E19*'Wint.Wht'!$B15</f>
        <v>0</v>
      </c>
      <c r="K58" s="31">
        <f>$E19*'Wint.Wht'!$B16</f>
        <v>0</v>
      </c>
      <c r="L58" s="32">
        <f>$E19*'Wint.Wht'!$B17</f>
        <v>0</v>
      </c>
    </row>
    <row r="59" spans="1:12" ht="12.75">
      <c r="A59" s="38" t="s">
        <v>66</v>
      </c>
      <c r="B59" s="31">
        <f>$E20*Rye!$B7</f>
        <v>0</v>
      </c>
      <c r="C59" s="31">
        <f>$E20*Rye!$B8</f>
        <v>0</v>
      </c>
      <c r="D59" s="31">
        <f>$E20*Rye!$B9</f>
        <v>0</v>
      </c>
      <c r="E59" s="31">
        <f>$E20*Rye!$B10</f>
        <v>0</v>
      </c>
      <c r="F59" s="31">
        <f>$E20*Rye!$B11</f>
        <v>0</v>
      </c>
      <c r="G59" s="31">
        <f>$E20*Rye!$B12</f>
        <v>0</v>
      </c>
      <c r="H59" s="31">
        <f>$E20*Rye!$B13</f>
        <v>0</v>
      </c>
      <c r="I59" s="31">
        <f>$E20*Rye!$B14</f>
        <v>0</v>
      </c>
      <c r="J59" s="31">
        <f>$E20*Rye!$B15</f>
        <v>0</v>
      </c>
      <c r="K59" s="31">
        <f>$E20*Rye!$B16</f>
        <v>0</v>
      </c>
      <c r="L59" s="32">
        <f>$E20*Rye!$B17</f>
        <v>0</v>
      </c>
    </row>
    <row r="60" spans="1:12" ht="12.75">
      <c r="A60" s="33" t="s">
        <v>79</v>
      </c>
      <c r="B60" s="20">
        <f>SUM(B42:B59)</f>
        <v>96156</v>
      </c>
      <c r="C60" s="20">
        <f aca="true" t="shared" si="4" ref="C60:L60">SUM(C42:C59)</f>
        <v>61480</v>
      </c>
      <c r="D60" s="20">
        <f t="shared" si="4"/>
        <v>10800</v>
      </c>
      <c r="E60" s="20">
        <f t="shared" si="4"/>
        <v>0</v>
      </c>
      <c r="F60" s="20">
        <f t="shared" si="4"/>
        <v>103448</v>
      </c>
      <c r="G60" s="20">
        <f t="shared" si="4"/>
        <v>15600</v>
      </c>
      <c r="H60" s="20">
        <f t="shared" si="4"/>
        <v>32072</v>
      </c>
      <c r="I60" s="20">
        <f t="shared" si="4"/>
        <v>44952</v>
      </c>
      <c r="J60" s="20">
        <f t="shared" si="4"/>
        <v>0</v>
      </c>
      <c r="K60" s="20">
        <f t="shared" si="4"/>
        <v>6400</v>
      </c>
      <c r="L60" s="34">
        <f t="shared" si="4"/>
        <v>10016</v>
      </c>
    </row>
    <row r="61" spans="1:12" ht="12.75">
      <c r="A61" s="33" t="s">
        <v>95</v>
      </c>
      <c r="B61" s="20"/>
      <c r="C61" s="34"/>
      <c r="D61" s="35">
        <f>SUM(B60:L60)</f>
        <v>380924</v>
      </c>
      <c r="E61" s="21"/>
      <c r="F61" s="21"/>
      <c r="G61" s="21"/>
      <c r="H61" s="21"/>
      <c r="I61" s="21"/>
      <c r="J61" s="21"/>
      <c r="K61" s="21"/>
      <c r="L61" s="21"/>
    </row>
  </sheetData>
  <sheetProtection sheet="1" objects="1" scenarios="1"/>
  <mergeCells count="20">
    <mergeCell ref="A32:B32"/>
    <mergeCell ref="E32:F32"/>
    <mergeCell ref="B36:E36"/>
    <mergeCell ref="G36:H36"/>
    <mergeCell ref="B38:L38"/>
    <mergeCell ref="E28:F28"/>
    <mergeCell ref="A29:B29"/>
    <mergeCell ref="E29:F29"/>
    <mergeCell ref="A30:B30"/>
    <mergeCell ref="E30:F30"/>
    <mergeCell ref="A31:B31"/>
    <mergeCell ref="E31:F31"/>
    <mergeCell ref="C23:E23"/>
    <mergeCell ref="A25:B25"/>
    <mergeCell ref="E25:F25"/>
    <mergeCell ref="A26:B26"/>
    <mergeCell ref="E26:F26"/>
    <mergeCell ref="A27:B27"/>
    <mergeCell ref="E27:F27"/>
    <mergeCell ref="A28:B28"/>
  </mergeCells>
  <printOptions/>
  <pageMargins left="0.5" right="0.25" top="1" bottom="0.25" header="0.5" footer="0.5"/>
  <pageSetup fitToHeight="1" fitToWidth="1" horizontalDpi="600" verticalDpi="600" orientation="portrait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50</v>
      </c>
      <c r="B1" s="23" t="s">
        <v>0</v>
      </c>
      <c r="C1" s="70" t="s">
        <v>30</v>
      </c>
    </row>
    <row r="2" spans="1:3" ht="12.75">
      <c r="A2" t="s">
        <v>29</v>
      </c>
      <c r="B2" s="9">
        <v>46</v>
      </c>
      <c r="C2" s="67"/>
    </row>
    <row r="3" spans="1:3" ht="12.75">
      <c r="A3" t="s">
        <v>136</v>
      </c>
      <c r="B3" s="10">
        <v>4.33</v>
      </c>
      <c r="C3" s="67"/>
    </row>
    <row r="4" spans="1:3" ht="12.75">
      <c r="A4" t="s">
        <v>28</v>
      </c>
      <c r="B4">
        <f>B2*B3</f>
        <v>199.18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9.6</v>
      </c>
      <c r="C7" s="67"/>
    </row>
    <row r="8" spans="1:3" ht="12.75">
      <c r="A8" s="1" t="s">
        <v>9</v>
      </c>
      <c r="B8" s="11">
        <v>6.5</v>
      </c>
      <c r="C8" s="67"/>
    </row>
    <row r="9" spans="1:3" ht="12.75">
      <c r="A9" s="1" t="s">
        <v>24</v>
      </c>
      <c r="B9" s="11">
        <v>0</v>
      </c>
      <c r="C9" s="67"/>
    </row>
    <row r="10" spans="1:3" ht="12.75">
      <c r="A10" s="1" t="s">
        <v>10</v>
      </c>
      <c r="B10" s="11">
        <v>0</v>
      </c>
      <c r="C10" s="67"/>
    </row>
    <row r="11" spans="1:3" ht="12.75">
      <c r="A11" s="1" t="s">
        <v>12</v>
      </c>
      <c r="B11" s="11">
        <v>52.42</v>
      </c>
      <c r="C11" s="67"/>
    </row>
    <row r="12" spans="1:3" ht="12.75">
      <c r="A12" s="1" t="s">
        <v>11</v>
      </c>
      <c r="B12" s="11">
        <v>16</v>
      </c>
      <c r="C12" s="67"/>
    </row>
    <row r="13" spans="1:3" ht="12.75">
      <c r="A13" s="1" t="s">
        <v>13</v>
      </c>
      <c r="B13" s="11">
        <v>13.26</v>
      </c>
      <c r="C13" s="67"/>
    </row>
    <row r="14" spans="1:3" ht="12.75">
      <c r="A14" s="1" t="s">
        <v>14</v>
      </c>
      <c r="B14" s="11">
        <v>17.37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8</v>
      </c>
      <c r="C16" s="67"/>
    </row>
    <row r="17" spans="1:3" ht="12.75">
      <c r="A17" s="1" t="s">
        <v>17</v>
      </c>
      <c r="B17" s="12">
        <v>3.33</v>
      </c>
      <c r="C17" s="67"/>
    </row>
    <row r="18" spans="1:3" ht="12.75">
      <c r="A18" t="s">
        <v>2</v>
      </c>
      <c r="B18" s="2">
        <f>SUM(B7:B17)</f>
        <v>126.48000000000002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7.95</v>
      </c>
      <c r="C21" s="67"/>
    </row>
    <row r="22" spans="1:3" ht="12.75">
      <c r="A22" s="1" t="s">
        <v>19</v>
      </c>
      <c r="B22" s="7">
        <v>20.49</v>
      </c>
      <c r="C22" s="67"/>
    </row>
    <row r="23" spans="1:3" ht="12.75">
      <c r="A23" s="1" t="s">
        <v>20</v>
      </c>
      <c r="B23" s="7">
        <v>11.55</v>
      </c>
      <c r="C23" s="67"/>
    </row>
    <row r="24" spans="1:3" ht="12.75">
      <c r="A24" s="1" t="s">
        <v>21</v>
      </c>
      <c r="B24" s="8">
        <v>50</v>
      </c>
      <c r="C24" s="67"/>
    </row>
    <row r="25" spans="1:3" ht="12.75">
      <c r="A25" t="s">
        <v>4</v>
      </c>
      <c r="B25" s="2">
        <f>SUM(B21:B24)</f>
        <v>89.99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216.47000000000003</v>
      </c>
      <c r="C27" s="67"/>
    </row>
    <row r="28" spans="2:3" ht="12.75">
      <c r="B28" s="2"/>
      <c r="C28" s="67"/>
    </row>
    <row r="29" spans="1:3" ht="12.75">
      <c r="A29" t="s">
        <v>32</v>
      </c>
      <c r="B29" s="2">
        <f>B4-B27</f>
        <v>-17.29000000000002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7</v>
      </c>
      <c r="C31" s="67"/>
    </row>
    <row r="32" spans="1:3" ht="12.75">
      <c r="A32" s="1" t="s">
        <v>22</v>
      </c>
      <c r="B32" s="2">
        <f>B18/B2</f>
        <v>2.7495652173913046</v>
      </c>
      <c r="C32" s="67"/>
    </row>
    <row r="33" spans="1:3" ht="12.75">
      <c r="A33" t="s">
        <v>23</v>
      </c>
      <c r="B33" s="2">
        <f>B25/B2</f>
        <v>1.9563043478260869</v>
      </c>
      <c r="C33" s="67"/>
    </row>
    <row r="34" spans="1:3" ht="12.75">
      <c r="A34" t="s">
        <v>27</v>
      </c>
      <c r="B34" s="2">
        <f>B27/B2</f>
        <v>4.705869565217392</v>
      </c>
      <c r="C34" s="67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31</v>
      </c>
      <c r="B1" s="23" t="s">
        <v>0</v>
      </c>
      <c r="C1" s="70" t="s">
        <v>30</v>
      </c>
    </row>
    <row r="2" spans="1:3" ht="12.75">
      <c r="A2" t="s">
        <v>29</v>
      </c>
      <c r="B2" s="9">
        <v>51</v>
      </c>
      <c r="C2" s="67"/>
    </row>
    <row r="3" spans="1:3" ht="12.75">
      <c r="A3" t="s">
        <v>136</v>
      </c>
      <c r="B3" s="12">
        <v>4.96</v>
      </c>
      <c r="C3" s="67"/>
    </row>
    <row r="4" spans="1:3" ht="12.75">
      <c r="A4" t="s">
        <v>28</v>
      </c>
      <c r="B4" s="2">
        <f>B2*B3</f>
        <v>252.96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17.43</v>
      </c>
      <c r="C7" s="67"/>
    </row>
    <row r="8" spans="1:3" ht="12.75">
      <c r="A8" s="1" t="s">
        <v>9</v>
      </c>
      <c r="B8" s="11">
        <v>26.2</v>
      </c>
      <c r="C8" s="67"/>
    </row>
    <row r="9" spans="1:3" ht="12.75">
      <c r="A9" s="1" t="s">
        <v>24</v>
      </c>
      <c r="B9" s="11">
        <v>9</v>
      </c>
      <c r="C9" s="67"/>
    </row>
    <row r="10" spans="1:3" ht="12.75">
      <c r="A10" s="1" t="s">
        <v>10</v>
      </c>
      <c r="B10" s="11">
        <v>0</v>
      </c>
      <c r="C10" s="69" t="s">
        <v>153</v>
      </c>
    </row>
    <row r="11" spans="1:3" ht="12.75">
      <c r="A11" s="1" t="s">
        <v>12</v>
      </c>
      <c r="B11" s="11">
        <v>59.41</v>
      </c>
      <c r="C11" s="67"/>
    </row>
    <row r="12" spans="1:3" ht="12.75">
      <c r="A12" s="1" t="s">
        <v>11</v>
      </c>
      <c r="B12" s="11">
        <v>7</v>
      </c>
      <c r="C12" s="67"/>
    </row>
    <row r="13" spans="1:3" ht="12.75">
      <c r="A13" s="1" t="s">
        <v>13</v>
      </c>
      <c r="B13" s="11">
        <v>14.55</v>
      </c>
      <c r="C13" s="67"/>
    </row>
    <row r="14" spans="1:3" ht="12.75">
      <c r="A14" s="1" t="s">
        <v>14</v>
      </c>
      <c r="B14" s="11">
        <v>19.96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1.5</v>
      </c>
      <c r="C16" s="67"/>
    </row>
    <row r="17" spans="1:3" ht="12.75">
      <c r="A17" s="1" t="s">
        <v>17</v>
      </c>
      <c r="B17" s="12">
        <v>4.19</v>
      </c>
      <c r="C17" s="67"/>
    </row>
    <row r="18" spans="1:3" ht="12.75">
      <c r="A18" t="s">
        <v>2</v>
      </c>
      <c r="B18" s="2">
        <f>SUM(B7:B17)</f>
        <v>159.24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8.62</v>
      </c>
      <c r="C21" s="67"/>
    </row>
    <row r="22" spans="1:3" ht="12.75">
      <c r="A22" s="1" t="s">
        <v>19</v>
      </c>
      <c r="B22" s="7">
        <v>22.87</v>
      </c>
      <c r="C22" s="67"/>
    </row>
    <row r="23" spans="1:3" ht="12.75">
      <c r="A23" s="1" t="s">
        <v>20</v>
      </c>
      <c r="B23" s="7">
        <v>13.61</v>
      </c>
      <c r="C23" s="67"/>
    </row>
    <row r="24" spans="1:3" ht="12.75">
      <c r="A24" s="1" t="s">
        <v>21</v>
      </c>
      <c r="B24" s="8">
        <v>50</v>
      </c>
      <c r="C24" s="67"/>
    </row>
    <row r="25" spans="1:3" ht="12.75">
      <c r="A25" t="s">
        <v>4</v>
      </c>
      <c r="B25" s="2">
        <f>SUM(B21:B24)</f>
        <v>95.1</v>
      </c>
      <c r="C25" s="67"/>
    </row>
    <row r="26" spans="2:3" ht="12.75" customHeight="1">
      <c r="B26" s="2"/>
      <c r="C26" s="67"/>
    </row>
    <row r="27" spans="1:3" ht="12.75">
      <c r="A27" t="s">
        <v>5</v>
      </c>
      <c r="B27" s="2">
        <f>B18+B25</f>
        <v>254.34</v>
      </c>
      <c r="C27" s="67"/>
    </row>
    <row r="28" spans="2:3" ht="12.75" customHeight="1">
      <c r="B28" s="2"/>
      <c r="C28" s="67"/>
    </row>
    <row r="29" spans="1:3" ht="12.75">
      <c r="A29" t="s">
        <v>32</v>
      </c>
      <c r="B29" s="2">
        <f>B4-B27</f>
        <v>-1.3799999999999955</v>
      </c>
      <c r="C29" s="67"/>
    </row>
    <row r="30" spans="2:3" ht="12.75" customHeight="1">
      <c r="B30" s="2"/>
      <c r="C30" s="67"/>
    </row>
    <row r="31" spans="1:3" ht="12.75">
      <c r="A31" t="s">
        <v>6</v>
      </c>
      <c r="B31" s="24" t="s">
        <v>7</v>
      </c>
      <c r="C31" s="67"/>
    </row>
    <row r="32" spans="1:3" ht="12.75">
      <c r="A32" s="1" t="s">
        <v>22</v>
      </c>
      <c r="B32" s="2">
        <f>B18/B2</f>
        <v>3.1223529411764708</v>
      </c>
      <c r="C32" s="67"/>
    </row>
    <row r="33" spans="1:3" ht="12.75">
      <c r="A33" t="s">
        <v>23</v>
      </c>
      <c r="B33" s="2">
        <f>B25/B2</f>
        <v>1.864705882352941</v>
      </c>
      <c r="C33" s="67"/>
    </row>
    <row r="34" spans="1:3" ht="12.75">
      <c r="A34" t="s">
        <v>27</v>
      </c>
      <c r="B34" s="2">
        <f>B27/B2</f>
        <v>4.987058823529412</v>
      </c>
      <c r="C34" s="67"/>
    </row>
  </sheetData>
  <sheetProtection sheet="1" selectLockedCells="1"/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3" t="s">
        <v>0</v>
      </c>
      <c r="C1" s="68" t="s">
        <v>30</v>
      </c>
    </row>
    <row r="2" spans="1:3" ht="12.75">
      <c r="A2" t="s">
        <v>29</v>
      </c>
      <c r="B2" s="9">
        <v>47</v>
      </c>
      <c r="C2" s="67"/>
    </row>
    <row r="3" spans="1:3" ht="12.75">
      <c r="A3" t="s">
        <v>136</v>
      </c>
      <c r="B3" s="10">
        <v>5.46</v>
      </c>
      <c r="C3" s="67" t="s">
        <v>141</v>
      </c>
    </row>
    <row r="4" spans="1:3" ht="12.75">
      <c r="A4" t="s">
        <v>28</v>
      </c>
      <c r="B4">
        <f>B2*B3</f>
        <v>256.62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23.5</v>
      </c>
      <c r="C7" s="67"/>
    </row>
    <row r="8" spans="1:3" ht="12.75">
      <c r="A8" s="1" t="s">
        <v>9</v>
      </c>
      <c r="B8" s="11">
        <v>26.2</v>
      </c>
      <c r="C8" s="67"/>
    </row>
    <row r="9" spans="1:3" ht="12.75">
      <c r="A9" s="1" t="s">
        <v>24</v>
      </c>
      <c r="B9" s="11">
        <v>17</v>
      </c>
      <c r="C9" s="67"/>
    </row>
    <row r="10" spans="1:3" ht="12.75">
      <c r="A10" s="1" t="s">
        <v>10</v>
      </c>
      <c r="B10" s="11">
        <v>0</v>
      </c>
      <c r="C10" s="69" t="s">
        <v>153</v>
      </c>
    </row>
    <row r="11" spans="1:3" ht="12.75">
      <c r="A11" s="1" t="s">
        <v>12</v>
      </c>
      <c r="B11" s="11">
        <v>53.82</v>
      </c>
      <c r="C11" s="67"/>
    </row>
    <row r="12" spans="1:3" ht="12.75">
      <c r="A12" s="1" t="s">
        <v>11</v>
      </c>
      <c r="B12" s="11">
        <v>9</v>
      </c>
      <c r="C12" s="67"/>
    </row>
    <row r="13" spans="1:3" ht="12.75">
      <c r="A13" s="1" t="s">
        <v>13</v>
      </c>
      <c r="B13" s="11">
        <v>14.33</v>
      </c>
      <c r="C13" s="67"/>
    </row>
    <row r="14" spans="1:3" ht="12.75">
      <c r="A14" s="1" t="s">
        <v>14</v>
      </c>
      <c r="B14" s="11">
        <v>19.85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1.5</v>
      </c>
      <c r="C16" s="67"/>
    </row>
    <row r="17" spans="1:3" ht="12.75">
      <c r="A17" s="1" t="s">
        <v>17</v>
      </c>
      <c r="B17" s="12">
        <v>4.46</v>
      </c>
      <c r="C17" s="67"/>
    </row>
    <row r="18" spans="1:3" ht="12.75">
      <c r="A18" t="s">
        <v>2</v>
      </c>
      <c r="B18" s="2">
        <f>SUM(B7:B17)</f>
        <v>169.66000000000003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8.54</v>
      </c>
      <c r="C21" s="67"/>
    </row>
    <row r="22" spans="1:3" ht="12.75">
      <c r="A22" s="1" t="s">
        <v>19</v>
      </c>
      <c r="B22" s="7">
        <v>22.66</v>
      </c>
      <c r="C22" s="67"/>
    </row>
    <row r="23" spans="1:3" ht="12.75">
      <c r="A23" s="1" t="s">
        <v>20</v>
      </c>
      <c r="B23" s="7">
        <v>13.49</v>
      </c>
      <c r="C23" s="67"/>
    </row>
    <row r="24" spans="1:3" ht="12.75">
      <c r="A24" s="1" t="s">
        <v>21</v>
      </c>
      <c r="B24" s="8">
        <v>50</v>
      </c>
      <c r="C24" s="67"/>
    </row>
    <row r="25" spans="1:3" ht="12.75">
      <c r="A25" t="s">
        <v>4</v>
      </c>
      <c r="B25" s="2">
        <f>SUM(B21:B24)</f>
        <v>94.69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264.35</v>
      </c>
      <c r="C27" s="67"/>
    </row>
    <row r="28" spans="2:3" ht="12.75">
      <c r="B28" s="2"/>
      <c r="C28" s="67"/>
    </row>
    <row r="29" spans="1:3" ht="12.75">
      <c r="A29" t="s">
        <v>32</v>
      </c>
      <c r="B29" s="2">
        <f>B4-B27</f>
        <v>-7.730000000000018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7</v>
      </c>
      <c r="C31" s="67"/>
    </row>
    <row r="32" spans="1:3" ht="12.75">
      <c r="A32" s="1" t="s">
        <v>22</v>
      </c>
      <c r="B32" s="2">
        <f>B18/B2</f>
        <v>3.6097872340425536</v>
      </c>
      <c r="C32" s="67"/>
    </row>
    <row r="33" spans="1:3" ht="12.75">
      <c r="A33" t="s">
        <v>23</v>
      </c>
      <c r="B33" s="2">
        <f>B25/B2</f>
        <v>2.01468085106383</v>
      </c>
      <c r="C33" s="67"/>
    </row>
    <row r="34" spans="1:3" ht="12.75">
      <c r="A34" t="s">
        <v>27</v>
      </c>
      <c r="B34" s="2">
        <f>B27/B2</f>
        <v>5.6244680851063835</v>
      </c>
      <c r="C34" s="67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3" t="s">
        <v>0</v>
      </c>
      <c r="C1" s="70" t="s">
        <v>30</v>
      </c>
    </row>
    <row r="2" spans="1:3" ht="12.75">
      <c r="A2" t="s">
        <v>29</v>
      </c>
      <c r="B2" s="9">
        <v>71</v>
      </c>
      <c r="C2" s="67"/>
    </row>
    <row r="3" spans="1:3" ht="12.75">
      <c r="A3" t="s">
        <v>137</v>
      </c>
      <c r="B3" s="10">
        <v>3.32</v>
      </c>
      <c r="C3" s="69" t="s">
        <v>158</v>
      </c>
    </row>
    <row r="4" spans="1:3" ht="12.75">
      <c r="A4" t="s">
        <v>28</v>
      </c>
      <c r="B4">
        <f>B2*B3</f>
        <v>235.72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13.2</v>
      </c>
      <c r="C7" s="67"/>
    </row>
    <row r="8" spans="1:3" ht="12.75">
      <c r="A8" s="1" t="s">
        <v>9</v>
      </c>
      <c r="B8" s="11">
        <v>24.3</v>
      </c>
      <c r="C8" s="67"/>
    </row>
    <row r="9" spans="1:3" ht="12.75">
      <c r="A9" s="1" t="s">
        <v>24</v>
      </c>
      <c r="B9" s="11">
        <v>17</v>
      </c>
      <c r="C9" s="67"/>
    </row>
    <row r="10" spans="1:3" ht="12.75">
      <c r="A10" s="1" t="s">
        <v>10</v>
      </c>
      <c r="B10" s="11">
        <v>0</v>
      </c>
      <c r="C10" s="67"/>
    </row>
    <row r="11" spans="1:3" ht="12.75">
      <c r="A11" s="1" t="s">
        <v>12</v>
      </c>
      <c r="B11" s="11">
        <v>49.72</v>
      </c>
      <c r="C11" s="67"/>
    </row>
    <row r="12" spans="1:3" ht="12.75">
      <c r="A12" s="1" t="s">
        <v>11</v>
      </c>
      <c r="B12" s="11">
        <v>5.5</v>
      </c>
      <c r="C12" s="67"/>
    </row>
    <row r="13" spans="1:3" ht="12.75">
      <c r="A13" s="1" t="s">
        <v>13</v>
      </c>
      <c r="B13" s="11">
        <v>15.54</v>
      </c>
      <c r="C13" s="67"/>
    </row>
    <row r="14" spans="1:3" ht="12.75">
      <c r="A14" s="1" t="s">
        <v>14</v>
      </c>
      <c r="B14" s="11">
        <v>20.37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1.5</v>
      </c>
      <c r="C16" s="67"/>
    </row>
    <row r="17" spans="1:3" ht="12.75">
      <c r="A17" s="1" t="s">
        <v>17</v>
      </c>
      <c r="B17" s="12">
        <v>3.97</v>
      </c>
      <c r="C17" s="67"/>
    </row>
    <row r="18" spans="1:3" ht="12.75">
      <c r="A18" t="s">
        <v>2</v>
      </c>
      <c r="B18" s="2">
        <f>SUM(B7:B17)</f>
        <v>151.1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8.96</v>
      </c>
      <c r="C21" s="67"/>
    </row>
    <row r="22" spans="1:3" ht="12.75">
      <c r="A22" s="1" t="s">
        <v>19</v>
      </c>
      <c r="B22" s="7">
        <v>23.8</v>
      </c>
      <c r="C22" s="67"/>
    </row>
    <row r="23" spans="1:3" ht="12.75">
      <c r="A23" s="1" t="s">
        <v>20</v>
      </c>
      <c r="B23" s="7">
        <v>14.06</v>
      </c>
      <c r="C23" s="67"/>
    </row>
    <row r="24" spans="1:3" ht="12.75">
      <c r="A24" s="1" t="s">
        <v>21</v>
      </c>
      <c r="B24" s="8">
        <v>50</v>
      </c>
      <c r="C24" s="67"/>
    </row>
    <row r="25" spans="1:3" ht="12.75">
      <c r="A25" t="s">
        <v>4</v>
      </c>
      <c r="B25" s="2">
        <f>SUM(B21:B24)</f>
        <v>96.82000000000001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247.92000000000002</v>
      </c>
      <c r="C27" s="67"/>
    </row>
    <row r="28" spans="2:3" ht="12.75">
      <c r="B28" s="2"/>
      <c r="C28" s="67"/>
    </row>
    <row r="29" spans="1:3" ht="12.75">
      <c r="A29" t="s">
        <v>32</v>
      </c>
      <c r="B29" s="2">
        <f>B4-B27</f>
        <v>-12.200000000000017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7</v>
      </c>
      <c r="C31" s="67"/>
    </row>
    <row r="32" spans="1:3" ht="12.75">
      <c r="A32" s="1" t="s">
        <v>22</v>
      </c>
      <c r="B32" s="2">
        <f>B18/B2</f>
        <v>2.128169014084507</v>
      </c>
      <c r="C32" s="67"/>
    </row>
    <row r="33" spans="1:3" ht="12.75">
      <c r="A33" t="s">
        <v>23</v>
      </c>
      <c r="B33" s="2">
        <f>B25/B2</f>
        <v>1.363661971830986</v>
      </c>
      <c r="C33" s="67"/>
    </row>
    <row r="34" spans="1:3" ht="12.75">
      <c r="A34" t="s">
        <v>27</v>
      </c>
      <c r="B34" s="2">
        <f>B27/B2</f>
        <v>3.491830985915493</v>
      </c>
      <c r="C34" s="67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35</v>
      </c>
      <c r="B1" s="23" t="s">
        <v>0</v>
      </c>
      <c r="C1" s="70" t="s">
        <v>30</v>
      </c>
    </row>
    <row r="2" spans="1:3" ht="12.75">
      <c r="A2" t="s">
        <v>29</v>
      </c>
      <c r="B2" s="9">
        <v>110</v>
      </c>
      <c r="C2" s="67"/>
    </row>
    <row r="3" spans="1:3" ht="12.75">
      <c r="A3" t="s">
        <v>136</v>
      </c>
      <c r="B3" s="12">
        <v>3.35</v>
      </c>
      <c r="C3" s="67"/>
    </row>
    <row r="4" spans="1:3" ht="12.75">
      <c r="A4" t="s">
        <v>28</v>
      </c>
      <c r="B4" s="2">
        <f>B2*B3</f>
        <v>368.5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78.01</v>
      </c>
      <c r="C7" s="67"/>
    </row>
    <row r="8" spans="1:3" ht="12.75">
      <c r="A8" s="1" t="s">
        <v>9</v>
      </c>
      <c r="B8" s="11">
        <v>25</v>
      </c>
      <c r="C8" s="67"/>
    </row>
    <row r="9" spans="1:3" ht="12.75">
      <c r="A9" s="1" t="s">
        <v>24</v>
      </c>
      <c r="B9" s="11">
        <v>0</v>
      </c>
      <c r="C9" s="67"/>
    </row>
    <row r="10" spans="1:3" ht="12.75">
      <c r="A10" s="1" t="s">
        <v>10</v>
      </c>
      <c r="B10" s="11">
        <v>0</v>
      </c>
      <c r="C10" s="69"/>
    </row>
    <row r="11" spans="1:3" ht="12.75">
      <c r="A11" s="1" t="s">
        <v>12</v>
      </c>
      <c r="B11" s="11">
        <v>66.44</v>
      </c>
      <c r="C11" s="67"/>
    </row>
    <row r="12" spans="1:3" ht="12.75">
      <c r="A12" s="1" t="s">
        <v>11</v>
      </c>
      <c r="B12" s="11">
        <v>10</v>
      </c>
      <c r="C12" s="69"/>
    </row>
    <row r="13" spans="1:3" ht="12.75">
      <c r="A13" s="1" t="s">
        <v>13</v>
      </c>
      <c r="B13" s="11">
        <v>21.24</v>
      </c>
      <c r="C13" s="67"/>
    </row>
    <row r="14" spans="1:3" ht="12.75">
      <c r="A14" s="1" t="s">
        <v>14</v>
      </c>
      <c r="B14" s="11">
        <v>25.07</v>
      </c>
      <c r="C14" s="67"/>
    </row>
    <row r="15" spans="1:3" ht="12.75">
      <c r="A15" s="1" t="s">
        <v>15</v>
      </c>
      <c r="B15" s="11">
        <v>19.8</v>
      </c>
      <c r="C15" s="67"/>
    </row>
    <row r="16" spans="1:3" ht="12.75">
      <c r="A16" s="1" t="s">
        <v>16</v>
      </c>
      <c r="B16" s="11">
        <v>1.5</v>
      </c>
      <c r="C16" s="67"/>
    </row>
    <row r="17" spans="1:3" ht="12.75">
      <c r="A17" s="1" t="s">
        <v>17</v>
      </c>
      <c r="B17" s="12">
        <v>6.67</v>
      </c>
      <c r="C17" s="67"/>
    </row>
    <row r="18" spans="1:3" ht="12.75">
      <c r="A18" t="s">
        <v>2</v>
      </c>
      <c r="B18" s="2">
        <f>SUM(B7:B17)</f>
        <v>253.73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11.28</v>
      </c>
      <c r="C21" s="67"/>
    </row>
    <row r="22" spans="1:3" ht="12.75">
      <c r="A22" s="1" t="s">
        <v>19</v>
      </c>
      <c r="B22" s="7">
        <v>36.85</v>
      </c>
      <c r="C22" s="67"/>
    </row>
    <row r="23" spans="1:3" ht="12.75">
      <c r="A23" s="1" t="s">
        <v>20</v>
      </c>
      <c r="B23" s="7">
        <v>20.67</v>
      </c>
      <c r="C23" s="67"/>
    </row>
    <row r="24" spans="1:3" ht="12.75">
      <c r="A24" s="1" t="s">
        <v>21</v>
      </c>
      <c r="B24" s="8">
        <v>50</v>
      </c>
      <c r="C24" s="67"/>
    </row>
    <row r="25" spans="1:3" ht="12.75">
      <c r="A25" t="s">
        <v>4</v>
      </c>
      <c r="B25" s="2">
        <f>SUM(B21:B24)</f>
        <v>118.80000000000001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372.53</v>
      </c>
      <c r="C27" s="67"/>
    </row>
    <row r="28" spans="2:3" ht="12.75">
      <c r="B28" s="2"/>
      <c r="C28" s="67"/>
    </row>
    <row r="29" spans="1:3" ht="12.75">
      <c r="A29" t="s">
        <v>32</v>
      </c>
      <c r="B29" s="2">
        <f>B4-B27</f>
        <v>-4.029999999999973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7</v>
      </c>
      <c r="C31" s="67"/>
    </row>
    <row r="32" spans="1:3" ht="12.75">
      <c r="A32" s="1" t="s">
        <v>22</v>
      </c>
      <c r="B32" s="2">
        <f>B18/B2</f>
        <v>2.3066363636363634</v>
      </c>
      <c r="C32" s="67"/>
    </row>
    <row r="33" spans="1:3" ht="12.75">
      <c r="A33" t="s">
        <v>23</v>
      </c>
      <c r="B33" s="2">
        <f>B25/B2</f>
        <v>1.08</v>
      </c>
      <c r="C33" s="67"/>
    </row>
    <row r="34" spans="1:3" ht="12.75">
      <c r="A34" t="s">
        <v>27</v>
      </c>
      <c r="B34" s="2">
        <f>B27/B2</f>
        <v>3.3866363636363634</v>
      </c>
      <c r="C34" s="67"/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36</v>
      </c>
      <c r="B1" s="23" t="s">
        <v>0</v>
      </c>
      <c r="C1" s="70" t="s">
        <v>30</v>
      </c>
    </row>
    <row r="2" spans="1:3" ht="12.75">
      <c r="A2" t="s">
        <v>29</v>
      </c>
      <c r="B2" s="9">
        <v>32</v>
      </c>
      <c r="C2" s="67"/>
    </row>
    <row r="3" spans="1:3" ht="12.75">
      <c r="A3" t="s">
        <v>136</v>
      </c>
      <c r="B3" s="10">
        <v>8.05</v>
      </c>
      <c r="C3" s="67"/>
    </row>
    <row r="4" spans="1:3" ht="12.75">
      <c r="A4" t="s">
        <v>28</v>
      </c>
      <c r="B4">
        <f>B2*B3</f>
        <v>257.6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65.8</v>
      </c>
      <c r="C7" s="67" t="s">
        <v>142</v>
      </c>
    </row>
    <row r="8" spans="1:3" ht="12.75">
      <c r="A8" s="1" t="s">
        <v>9</v>
      </c>
      <c r="B8" s="11">
        <v>26</v>
      </c>
      <c r="C8" s="67"/>
    </row>
    <row r="9" spans="1:3" ht="12.75">
      <c r="A9" s="1" t="s">
        <v>24</v>
      </c>
      <c r="B9" s="11">
        <v>0</v>
      </c>
      <c r="C9" s="67"/>
    </row>
    <row r="10" spans="1:3" ht="12.75">
      <c r="A10" s="1" t="s">
        <v>10</v>
      </c>
      <c r="B10" s="11">
        <v>0</v>
      </c>
      <c r="C10" s="69" t="s">
        <v>149</v>
      </c>
    </row>
    <row r="11" spans="1:3" ht="12.75">
      <c r="A11" s="1" t="s">
        <v>12</v>
      </c>
      <c r="B11" s="11">
        <v>6.19</v>
      </c>
      <c r="C11" s="67"/>
    </row>
    <row r="12" spans="1:3" ht="12.75">
      <c r="A12" s="1" t="s">
        <v>11</v>
      </c>
      <c r="B12" s="11">
        <v>5</v>
      </c>
      <c r="C12" s="67"/>
    </row>
    <row r="13" spans="1:3" ht="12.75">
      <c r="A13" s="1" t="s">
        <v>13</v>
      </c>
      <c r="B13" s="11">
        <v>11.33</v>
      </c>
      <c r="C13" s="67"/>
    </row>
    <row r="14" spans="1:3" ht="12.75">
      <c r="A14" s="1" t="s">
        <v>14</v>
      </c>
      <c r="B14" s="11">
        <v>16.67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5</v>
      </c>
      <c r="C16" s="67"/>
    </row>
    <row r="17" spans="1:3" ht="12.75">
      <c r="A17" s="1" t="s">
        <v>17</v>
      </c>
      <c r="B17" s="12">
        <v>3.67</v>
      </c>
      <c r="C17" s="67"/>
    </row>
    <row r="18" spans="1:3" ht="12.75">
      <c r="A18" t="s">
        <v>2</v>
      </c>
      <c r="B18" s="2">
        <f>SUM(B7:B17)</f>
        <v>139.66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7.75</v>
      </c>
      <c r="C21" s="67"/>
    </row>
    <row r="22" spans="1:3" ht="12.75">
      <c r="A22" s="1" t="s">
        <v>19</v>
      </c>
      <c r="B22" s="7">
        <v>20.46</v>
      </c>
      <c r="C22" s="67"/>
    </row>
    <row r="23" spans="1:3" ht="12.75">
      <c r="A23" s="1" t="s">
        <v>20</v>
      </c>
      <c r="B23" s="7">
        <v>11.37</v>
      </c>
      <c r="C23" s="67"/>
    </row>
    <row r="24" spans="1:3" ht="12.75">
      <c r="A24" s="1" t="s">
        <v>21</v>
      </c>
      <c r="B24" s="8">
        <v>50</v>
      </c>
      <c r="C24" s="67"/>
    </row>
    <row r="25" spans="1:3" ht="12.75">
      <c r="A25" t="s">
        <v>4</v>
      </c>
      <c r="B25" s="2">
        <f>SUM(B21:B24)</f>
        <v>89.58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229.24</v>
      </c>
      <c r="C27" s="67"/>
    </row>
    <row r="28" spans="2:3" ht="12.75">
      <c r="B28" s="2"/>
      <c r="C28" s="67"/>
    </row>
    <row r="29" spans="1:3" ht="12.75">
      <c r="A29" t="s">
        <v>32</v>
      </c>
      <c r="B29" s="2">
        <f>B4-B27</f>
        <v>28.360000000000014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7</v>
      </c>
      <c r="C31" s="67"/>
    </row>
    <row r="32" spans="1:3" ht="12.75">
      <c r="A32" s="1" t="s">
        <v>22</v>
      </c>
      <c r="B32" s="2">
        <f>B18/B2</f>
        <v>4.364375</v>
      </c>
      <c r="C32" s="67"/>
    </row>
    <row r="33" spans="1:3" ht="12.75">
      <c r="A33" t="s">
        <v>23</v>
      </c>
      <c r="B33" s="2">
        <f>B25/B2</f>
        <v>2.799375</v>
      </c>
      <c r="C33" s="67"/>
    </row>
    <row r="34" spans="1:3" ht="12.75">
      <c r="A34" t="s">
        <v>27</v>
      </c>
      <c r="B34" s="2">
        <f>B27/B2</f>
        <v>7.16375</v>
      </c>
      <c r="C34" s="67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37</v>
      </c>
      <c r="B1" s="23" t="s">
        <v>0</v>
      </c>
      <c r="C1" s="70" t="s">
        <v>30</v>
      </c>
    </row>
    <row r="2" spans="1:3" ht="12.75">
      <c r="A2" t="s">
        <v>29</v>
      </c>
      <c r="B2" s="9">
        <v>1720</v>
      </c>
      <c r="C2" s="67"/>
    </row>
    <row r="3" spans="1:3" ht="12.75">
      <c r="A3" t="s">
        <v>136</v>
      </c>
      <c r="B3" s="10">
        <v>0.27</v>
      </c>
      <c r="C3" s="67"/>
    </row>
    <row r="4" spans="1:3" ht="12.75">
      <c r="A4" t="s">
        <v>28</v>
      </c>
      <c r="B4" s="2">
        <f>B2*B3</f>
        <v>464.40000000000003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60.23</v>
      </c>
      <c r="C7" s="67"/>
    </row>
    <row r="8" spans="1:3" ht="12.75">
      <c r="A8" s="1" t="s">
        <v>9</v>
      </c>
      <c r="B8" s="11">
        <v>46.9</v>
      </c>
      <c r="C8" s="67" t="s">
        <v>126</v>
      </c>
    </row>
    <row r="9" spans="1:3" ht="12.75">
      <c r="A9" s="1" t="s">
        <v>24</v>
      </c>
      <c r="B9" s="11">
        <v>20</v>
      </c>
      <c r="C9" s="69" t="s">
        <v>150</v>
      </c>
    </row>
    <row r="10" spans="1:3" ht="12.75">
      <c r="A10" s="1" t="s">
        <v>10</v>
      </c>
      <c r="B10" s="11">
        <v>0</v>
      </c>
      <c r="C10" s="69"/>
    </row>
    <row r="11" spans="1:3" ht="12.75">
      <c r="A11" s="1" t="s">
        <v>12</v>
      </c>
      <c r="B11" s="11">
        <v>35.34</v>
      </c>
      <c r="C11" s="67"/>
    </row>
    <row r="12" spans="1:3" ht="12.75">
      <c r="A12" s="1" t="s">
        <v>11</v>
      </c>
      <c r="B12" s="11">
        <v>13</v>
      </c>
      <c r="C12" s="67"/>
    </row>
    <row r="13" spans="1:3" ht="12.75">
      <c r="A13" s="1" t="s">
        <v>13</v>
      </c>
      <c r="B13" s="11">
        <v>16.1</v>
      </c>
      <c r="C13" s="67"/>
    </row>
    <row r="14" spans="1:3" ht="12.75">
      <c r="A14" s="1" t="s">
        <v>14</v>
      </c>
      <c r="B14" s="11">
        <v>21.97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13</v>
      </c>
      <c r="C16" s="67"/>
    </row>
    <row r="17" spans="1:3" ht="12.75">
      <c r="A17" s="1" t="s">
        <v>17</v>
      </c>
      <c r="B17" s="12">
        <v>6.12</v>
      </c>
      <c r="C17" s="67"/>
    </row>
    <row r="18" spans="1:3" ht="12.75">
      <c r="A18" t="s">
        <v>2</v>
      </c>
      <c r="B18" s="2">
        <f>SUM(B7:B17)</f>
        <v>232.66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9.04</v>
      </c>
      <c r="C21" s="67"/>
    </row>
    <row r="22" spans="1:3" ht="12.75">
      <c r="A22" s="1" t="s">
        <v>19</v>
      </c>
      <c r="B22" s="7">
        <v>27.39</v>
      </c>
      <c r="C22" s="67"/>
    </row>
    <row r="23" spans="1:3" ht="12.75">
      <c r="A23" s="1" t="s">
        <v>20</v>
      </c>
      <c r="B23" s="7">
        <v>15.79</v>
      </c>
      <c r="C23" s="67"/>
    </row>
    <row r="24" spans="1:3" ht="12.75">
      <c r="A24" s="1" t="s">
        <v>21</v>
      </c>
      <c r="B24" s="8">
        <v>50</v>
      </c>
      <c r="C24" s="67"/>
    </row>
    <row r="25" spans="1:3" ht="12.75">
      <c r="A25" t="s">
        <v>4</v>
      </c>
      <c r="B25" s="2">
        <f>SUM(B21:B24)</f>
        <v>102.22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334.88</v>
      </c>
      <c r="C27" s="67"/>
    </row>
    <row r="28" spans="2:3" ht="12.75">
      <c r="B28" s="2"/>
      <c r="C28" s="67"/>
    </row>
    <row r="29" spans="1:3" ht="12.75">
      <c r="A29" t="s">
        <v>32</v>
      </c>
      <c r="B29" s="2">
        <f>B4-B27</f>
        <v>129.52000000000004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38</v>
      </c>
      <c r="C31" s="67"/>
    </row>
    <row r="32" spans="1:3" ht="12.75">
      <c r="A32" s="1" t="s">
        <v>22</v>
      </c>
      <c r="B32" s="13">
        <f>B18/B2</f>
        <v>0.1352674418604651</v>
      </c>
      <c r="C32" s="67"/>
    </row>
    <row r="33" spans="1:3" ht="12.75">
      <c r="A33" t="s">
        <v>23</v>
      </c>
      <c r="B33" s="13">
        <f>B25/B2</f>
        <v>0.059430232558139534</v>
      </c>
      <c r="C33" s="67"/>
    </row>
    <row r="34" spans="1:3" ht="12.75">
      <c r="A34" t="s">
        <v>27</v>
      </c>
      <c r="B34" s="13">
        <f>B27/B2</f>
        <v>0.19469767441860464</v>
      </c>
      <c r="C34" s="67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3" t="s">
        <v>0</v>
      </c>
      <c r="C1" s="70" t="s">
        <v>30</v>
      </c>
    </row>
    <row r="2" spans="1:3" ht="12.75">
      <c r="A2" t="s">
        <v>29</v>
      </c>
      <c r="B2" s="9">
        <v>1670</v>
      </c>
      <c r="C2" s="67"/>
    </row>
    <row r="3" spans="1:3" ht="12.75">
      <c r="A3" t="s">
        <v>136</v>
      </c>
      <c r="B3" s="10">
        <v>0.174</v>
      </c>
      <c r="C3" s="67"/>
    </row>
    <row r="4" spans="1:3" ht="12.75">
      <c r="A4" t="s">
        <v>28</v>
      </c>
      <c r="B4">
        <f>B2*B3</f>
        <v>290.58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32.55</v>
      </c>
      <c r="C7" s="69"/>
    </row>
    <row r="8" spans="1:3" ht="12.75">
      <c r="A8" s="1" t="s">
        <v>9</v>
      </c>
      <c r="B8" s="11">
        <v>34</v>
      </c>
      <c r="C8" s="67"/>
    </row>
    <row r="9" spans="1:3" ht="12.75">
      <c r="A9" s="1" t="s">
        <v>24</v>
      </c>
      <c r="B9" s="11">
        <v>0</v>
      </c>
      <c r="C9" s="67" t="s">
        <v>127</v>
      </c>
    </row>
    <row r="10" spans="1:3" ht="12.75">
      <c r="A10" s="1" t="s">
        <v>10</v>
      </c>
      <c r="B10" s="11">
        <v>5</v>
      </c>
      <c r="C10" s="69" t="s">
        <v>128</v>
      </c>
    </row>
    <row r="11" spans="1:3" ht="12.75">
      <c r="A11" s="1" t="s">
        <v>12</v>
      </c>
      <c r="B11" s="11">
        <v>35.27</v>
      </c>
      <c r="C11" s="67"/>
    </row>
    <row r="12" spans="1:3" ht="12.75">
      <c r="A12" s="1" t="s">
        <v>11</v>
      </c>
      <c r="B12" s="11">
        <v>8.5</v>
      </c>
      <c r="C12" s="67"/>
    </row>
    <row r="13" spans="1:3" ht="12.75">
      <c r="A13" s="1" t="s">
        <v>13</v>
      </c>
      <c r="B13" s="11">
        <v>15.25</v>
      </c>
      <c r="C13" s="67"/>
    </row>
    <row r="14" spans="1:3" ht="12.75">
      <c r="A14" s="1" t="s">
        <v>14</v>
      </c>
      <c r="B14" s="11">
        <v>19.77</v>
      </c>
      <c r="C14" s="67"/>
    </row>
    <row r="15" spans="1:3" ht="12.75">
      <c r="A15" s="1" t="s">
        <v>15</v>
      </c>
      <c r="B15" s="11">
        <v>5.01</v>
      </c>
      <c r="C15" s="67"/>
    </row>
    <row r="16" spans="1:3" ht="12.75">
      <c r="A16" s="1" t="s">
        <v>16</v>
      </c>
      <c r="B16" s="11">
        <v>9.5</v>
      </c>
      <c r="C16" s="67" t="s">
        <v>134</v>
      </c>
    </row>
    <row r="17" spans="1:3" ht="12.75">
      <c r="A17" s="1" t="s">
        <v>17</v>
      </c>
      <c r="B17" s="12">
        <v>4.45</v>
      </c>
      <c r="C17" s="67"/>
    </row>
    <row r="18" spans="1:3" ht="12.75">
      <c r="A18" t="s">
        <v>2</v>
      </c>
      <c r="B18" s="2">
        <f>SUM(B7:B17)</f>
        <v>169.29999999999998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9.06</v>
      </c>
      <c r="C21" s="67"/>
    </row>
    <row r="22" spans="1:3" ht="12.75">
      <c r="A22" s="1" t="s">
        <v>19</v>
      </c>
      <c r="B22" s="7">
        <v>24.75</v>
      </c>
      <c r="C22" s="67"/>
    </row>
    <row r="23" spans="1:3" ht="12.75">
      <c r="A23" s="1" t="s">
        <v>20</v>
      </c>
      <c r="B23" s="7">
        <v>15.03</v>
      </c>
      <c r="C23" s="67"/>
    </row>
    <row r="24" spans="1:3" ht="12.75">
      <c r="A24" s="1" t="s">
        <v>21</v>
      </c>
      <c r="B24" s="8">
        <v>50</v>
      </c>
      <c r="C24" s="67"/>
    </row>
    <row r="25" spans="1:3" ht="12.75">
      <c r="A25" t="s">
        <v>4</v>
      </c>
      <c r="B25" s="2">
        <f>SUM(B21:B24)</f>
        <v>98.84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268.14</v>
      </c>
      <c r="C27" s="67"/>
    </row>
    <row r="28" spans="2:3" ht="12.75">
      <c r="B28" s="2"/>
      <c r="C28" s="67"/>
    </row>
    <row r="29" spans="1:3" ht="12.75">
      <c r="A29" t="s">
        <v>32</v>
      </c>
      <c r="B29" s="2">
        <f>B4-B27</f>
        <v>22.439999999999998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38</v>
      </c>
      <c r="C31" s="67"/>
    </row>
    <row r="32" spans="1:3" ht="12.75">
      <c r="A32" s="1" t="s">
        <v>22</v>
      </c>
      <c r="B32" s="13">
        <f>B18/B2</f>
        <v>0.10137724550898203</v>
      </c>
      <c r="C32" s="67"/>
    </row>
    <row r="33" spans="1:3" ht="12.75">
      <c r="A33" t="s">
        <v>23</v>
      </c>
      <c r="B33" s="13">
        <f>B25/B2</f>
        <v>0.05918562874251497</v>
      </c>
      <c r="C33" s="67"/>
    </row>
    <row r="34" spans="1:3" ht="12.75">
      <c r="A34" t="s">
        <v>27</v>
      </c>
      <c r="B34" s="13">
        <f>B27/B2</f>
        <v>0.16056287425149698</v>
      </c>
      <c r="C34" s="67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Paulann Haakenson</dc:creator>
  <cp:keywords/>
  <dc:description/>
  <cp:lastModifiedBy>Paulann Haakenson</cp:lastModifiedBy>
  <cp:lastPrinted>2014-12-17T02:51:27Z</cp:lastPrinted>
  <dcterms:created xsi:type="dcterms:W3CDTF">2005-01-10T15:34:54Z</dcterms:created>
  <dcterms:modified xsi:type="dcterms:W3CDTF">2019-12-17T22:48:54Z</dcterms:modified>
  <cp:category/>
  <cp:version/>
  <cp:contentType/>
  <cp:contentStatus/>
</cp:coreProperties>
</file>