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onf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HRWW" sheetId="18" r:id="rId18"/>
    <sheet name="Rye" sheetId="19" r:id="rId19"/>
    <sheet name="Chickpea" sheetId="20" r:id="rId20"/>
  </sheets>
  <definedNames>
    <definedName name="_xlnm.Print_Area" localSheetId="1">'Cashflow'!$A$1:$L$61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<sst xmlns="http://schemas.openxmlformats.org/spreadsheetml/2006/main" count="715" uniqueCount="164">
  <si>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</si>
  <si>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</si>
  <si>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</si>
  <si>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</si>
  <si>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</si>
  <si>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</si>
  <si>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</si>
  <si>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</si>
  <si>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</si>
  <si>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</si>
  <si>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</si>
  <si>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</si>
  <si>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</si>
  <si>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</si>
  <si>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</si>
  <si>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</si>
  <si>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</si>
  <si>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</si>
  <si>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</si>
  <si>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</si>
  <si>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</si>
  <si>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</si>
  <si>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</si>
  <si>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</si>
  <si>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</si>
  <si>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</si>
  <si>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</si>
  <si>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</si>
  <si>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</si>
  <si>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</si>
  <si>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</si>
  <si>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</si>
  <si>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</si>
  <si>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</si>
  <si>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</si>
  <si>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</si>
  <si>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</si>
  <si>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</si>
  <si>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</si>
  <si>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</si>
  <si>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</si>
  <si>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</si>
  <si>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</si>
  <si>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</si>
  <si>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</si>
  <si>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</si>
  <si>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</si>
  <si>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</si>
  <si>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</si>
  <si>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</si>
  <si>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</si>
  <si>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</si>
  <si>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</si>
  <si>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</si>
  <si>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</si>
  <si>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</si>
  <si>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</si>
  <si>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</si>
  <si>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</si>
  <si>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</si>
  <si>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</si>
  <si>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</si>
  <si>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</si>
  <si>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</si>
  <si>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</si>
  <si>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</si>
  <si>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</si>
  <si>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</si>
  <si>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</si>
  <si>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</si>
  <si>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</si>
  <si>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</si>
  <si>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</si>
  <si>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</si>
  <si>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</si>
  <si>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</si>
  <si>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</si>
  <si>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</si>
  <si>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</si>
  <si>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</si>
  <si>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</si>
  <si>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</si>
  <si>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</si>
  <si>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</si>
  <si>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</si>
  <si>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</si>
  <si>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</si>
  <si>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</si>
  <si>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</si>
  <si>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</si>
  <si>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</si>
  <si>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</si>
  <si>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</si>
  <si>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</si>
  <si>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</si>
  <si>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</si>
  <si>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</si>
  <si>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</si>
  <si>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</si>
  <si>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</si>
  <si>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</si>
  <si>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</si>
  <si>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</si>
  <si>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</si>
  <si>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</si>
  <si>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</si>
  <si>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</si>
  <si>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</si>
  <si>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</si>
  <si>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</si>
  <si>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</si>
  <si>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</si>
  <si>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</si>
  <si>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</si>
  <si>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</si>
  <si>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</si>
  <si>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</si>
  <si>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</si>
  <si>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</si>
  <si>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</si>
  <si>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</si>
  <si>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</si>
  <si>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</si>
  <si>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</si>
  <si>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</si>
  <si>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</si>
  <si>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</si>
  <si>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</si>
  <si>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</si>
  <si>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</si>
  <si>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</si>
  <si>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</si>
  <si>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</si>
  <si>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</si>
  <si>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</si>
  <si>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</si>
  <si>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</si>
  <si>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</si>
  <si>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</si>
  <si>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</si>
  <si>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</si>
  <si>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</si>
  <si>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North Dakota 2010 Projected Crop Budgets - South West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</si>
  <si>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</si>
  <si>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Sm Chickpea</t>
  </si>
  <si>
    <t>Date:</t>
  </si>
  <si>
    <t>See direct cost summary below.</t>
  </si>
  <si>
    <t>Seed treatment and early season foliar fungicide</t>
  </si>
  <si>
    <t>Cereal grain aphid insecticide would cost about $6</t>
  </si>
  <si>
    <t>Malt price, price est. for feed quality is $2.92</t>
  </si>
  <si>
    <t>Crop insurance only available by written agreement</t>
  </si>
  <si>
    <t>Includes seed treatment for wireworm and flea beetle</t>
  </si>
  <si>
    <t>Fungicide for white mold would cost about $18</t>
  </si>
  <si>
    <t>Food quality price</t>
  </si>
  <si>
    <t>Insecticide treatment for cutworms would cost about $5</t>
  </si>
  <si>
    <t>Includes pre-harvest dessicant</t>
  </si>
  <si>
    <t>Insecticide treatment for cutworm would be about $5</t>
  </si>
  <si>
    <t>Fungicide for alternaria leaf spot would cost $17</t>
  </si>
  <si>
    <t>Frontier variety with some ascochyta resistance</t>
  </si>
  <si>
    <t>Name:</t>
  </si>
  <si>
    <t>Spraying for head feeding insects.</t>
  </si>
  <si>
    <t>Two sprayings for head feeding insects.</t>
  </si>
  <si>
    <t>SMALLE CHICKPEA</t>
  </si>
  <si>
    <t>Fungicide for ascochyta blight, more may be needed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</si>
</sst>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79" t="s">
        <v>142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9" t="s">
        <v>106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107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108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109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110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111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112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113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9" t="s">
        <v>114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115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17" t="s">
        <v>116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117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118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143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119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120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121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122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9" t="s">
        <v>123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124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125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126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127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128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136</v>
      </c>
      <c r="B32" s="41" t="s">
        <v>137</v>
      </c>
      <c r="C32" s="41"/>
      <c r="D32" s="45"/>
      <c r="E32" s="41" t="s">
        <v>138</v>
      </c>
      <c r="F32" s="41"/>
      <c r="G32" s="41"/>
      <c r="H32" s="41"/>
    </row>
    <row r="33" spans="1:11" ht="12.75">
      <c r="A33" s="41" t="s">
        <v>139</v>
      </c>
      <c r="B33" s="81" t="s">
        <v>140</v>
      </c>
      <c r="C33" s="82"/>
      <c r="D33" s="82"/>
      <c r="E33" s="82"/>
      <c r="F33" s="82"/>
      <c r="G33" s="82"/>
      <c r="H33" s="41" t="s">
        <v>141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15</v>
      </c>
      <c r="C2" s="91"/>
      <c r="D2" s="91"/>
      <c r="E2" s="91"/>
      <c r="F2" s="91"/>
      <c r="G2" s="91"/>
    </row>
    <row r="3" spans="1:7" ht="12.75">
      <c r="A3" t="s">
        <v>85</v>
      </c>
      <c r="B3" s="12">
        <v>8.15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122.25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7.5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21.5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10.84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6.3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10.38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13.39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1.87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73.28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15.43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9.21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59.54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132.82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-10.569999999999993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4.8853333333333335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3.969333333333333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8.854666666666667</v>
      </c>
      <c r="C34" s="91"/>
      <c r="D34" s="91"/>
      <c r="E34" s="91"/>
      <c r="F34" s="91"/>
      <c r="G34" s="91"/>
    </row>
  </sheetData>
  <sheetProtection sheet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29</v>
      </c>
      <c r="C2" s="91"/>
      <c r="D2" s="91"/>
      <c r="E2" s="91"/>
      <c r="F2" s="91"/>
      <c r="G2" s="91"/>
    </row>
    <row r="3" spans="1:7" ht="12.75">
      <c r="A3" t="s">
        <v>85</v>
      </c>
      <c r="B3" s="12">
        <v>6</v>
      </c>
      <c r="C3" s="91" t="s">
        <v>153</v>
      </c>
      <c r="D3" s="91"/>
      <c r="E3" s="91"/>
      <c r="F3" s="91"/>
      <c r="G3" s="91"/>
    </row>
    <row r="4" spans="1:7" ht="12.75">
      <c r="A4" t="s">
        <v>27</v>
      </c>
      <c r="B4" s="2">
        <f>B2*B3</f>
        <v>174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31.5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25.5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 t="s">
        <v>154</v>
      </c>
      <c r="D10" s="91"/>
      <c r="E10" s="91"/>
      <c r="F10" s="91"/>
      <c r="G10" s="91"/>
    </row>
    <row r="11" spans="1:7" ht="12.75">
      <c r="A11" s="1" t="s">
        <v>12</v>
      </c>
      <c r="B11" s="11">
        <v>2.82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7.1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10.4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13.96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4.5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98.29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4.96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9.01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60.37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158.66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15.340000000000003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3.3893103448275865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2.0817241379310345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5.47103448275862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45</v>
      </c>
      <c r="C2" s="91"/>
      <c r="D2" s="91"/>
      <c r="E2" s="91"/>
      <c r="F2" s="91"/>
      <c r="G2" s="91"/>
    </row>
    <row r="3" spans="1:7" ht="12.75">
      <c r="A3" t="s">
        <v>85</v>
      </c>
      <c r="B3" s="12">
        <v>2.17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97.64999999999999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8.5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7.5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17.82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7.4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10.98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13.34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1.88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73.42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5.12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15.88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9.08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60.08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133.5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-35.85000000000001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1.6315555555555556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1.3351111111111111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2.966666666666667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1250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0.24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300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28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32.5</v>
      </c>
      <c r="C8" s="91" t="s">
        <v>155</v>
      </c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 t="s">
        <v>156</v>
      </c>
      <c r="D10" s="91"/>
      <c r="E10" s="91"/>
      <c r="F10" s="91"/>
      <c r="G10" s="91"/>
    </row>
    <row r="11" spans="1:7" ht="12.75">
      <c r="A11" s="1" t="s">
        <v>12</v>
      </c>
      <c r="B11" s="11">
        <v>2.03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18.1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10.92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14.65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7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2.97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116.17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4.99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16.83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9.35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61.17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177.34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122.66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0.092936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0.048936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0.141872</v>
      </c>
      <c r="C34" s="91"/>
      <c r="D34" s="91"/>
      <c r="E34" s="91"/>
      <c r="F34" s="91"/>
      <c r="G34" s="91"/>
    </row>
  </sheetData>
  <sheetProtection sheet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850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0.234</v>
      </c>
      <c r="C3" s="91"/>
      <c r="D3" s="91"/>
      <c r="E3" s="91"/>
      <c r="F3" s="91"/>
      <c r="G3" s="91"/>
    </row>
    <row r="4" spans="1:7" ht="12.75">
      <c r="A4" t="s">
        <v>27</v>
      </c>
      <c r="B4" s="27">
        <f>B2*B3</f>
        <v>198.9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9.5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16.94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9.5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10.39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13.4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2.12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82.85000000000001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15.44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9.22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59.56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142.41000000000003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56.48999999999998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0.09747058823529413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0.07007058823529412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0.16754117647058828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950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0.192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182.4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11.5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 t="s">
        <v>157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12.72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9.1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9.01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12.02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2.06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80.41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4.48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13.62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7.55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55.650000000000006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136.06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46.34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0.0846421052631579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0.05857894736842106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0.14322105263157894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28">
        <v>850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0.198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168.3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25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13.5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8.73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8.5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10.02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82.25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4.76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15.04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8.66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58.459999999999994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140.70999999999998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27.590000000000032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0.09676470588235295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0.06877647058823529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0.16554117647058822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1400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0.065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91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6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13.05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0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10.35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13.06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1.4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54.86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4.89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15.34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8.81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59.04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113.9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-22.900000000000006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0.03918571428571428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0.04217142857142857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0.08135714285714286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33</v>
      </c>
      <c r="C2" s="91"/>
      <c r="D2" s="91"/>
      <c r="E2" s="91"/>
      <c r="F2" s="91"/>
      <c r="G2" s="91"/>
    </row>
    <row r="3" spans="1:7" ht="12.75">
      <c r="A3" t="s">
        <v>86</v>
      </c>
      <c r="B3" s="12">
        <v>4.63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152.79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7.5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15.4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9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29.25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9.9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8.87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11.67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100.15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4.44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13.28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7.15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54.87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155.02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-2.230000000000018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3.034848484848485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1.6627272727272726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4.697575757575758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33</v>
      </c>
      <c r="C2" s="91"/>
      <c r="D2" s="91"/>
      <c r="E2" s="91"/>
      <c r="F2" s="91"/>
      <c r="G2" s="91"/>
    </row>
    <row r="3" spans="1:7" ht="12.75">
      <c r="A3" t="s">
        <v>29</v>
      </c>
      <c r="B3" s="10">
        <v>3.38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111.53999999999999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6.24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15.4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29.25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9.01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11.59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2.17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84.66000000000001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13.43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7.35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55.28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139.94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-28.400000000000006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2.565454545454546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1.6751515151515153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4.24060606060606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64</v>
      </c>
      <c r="C1" s="52" t="s">
        <v>66</v>
      </c>
      <c r="D1" s="52" t="s">
        <v>129</v>
      </c>
      <c r="E1" s="53" t="s">
        <v>74</v>
      </c>
      <c r="F1" s="52" t="s">
        <v>78</v>
      </c>
      <c r="G1" s="52" t="s">
        <v>79</v>
      </c>
      <c r="H1" s="54" t="s">
        <v>69</v>
      </c>
    </row>
    <row r="2" spans="1:8" ht="12.75">
      <c r="A2" s="55" t="s">
        <v>63</v>
      </c>
      <c r="B2" s="15" t="s">
        <v>65</v>
      </c>
      <c r="C2" s="15" t="s">
        <v>67</v>
      </c>
      <c r="D2" s="46" t="s">
        <v>130</v>
      </c>
      <c r="E2" s="50" t="s">
        <v>75</v>
      </c>
      <c r="F2" s="15" t="s">
        <v>75</v>
      </c>
      <c r="G2" s="15" t="s">
        <v>75</v>
      </c>
      <c r="H2" s="56" t="s">
        <v>68</v>
      </c>
    </row>
    <row r="3" spans="1:8" ht="12.75">
      <c r="A3" s="57" t="s">
        <v>49</v>
      </c>
      <c r="B3" s="47">
        <f>HRSW!B4</f>
        <v>138.06</v>
      </c>
      <c r="C3" s="47">
        <f>HRSW!B18</f>
        <v>95.05000000000001</v>
      </c>
      <c r="D3" s="16">
        <f>B3-C3</f>
        <v>43.00999999999999</v>
      </c>
      <c r="E3" s="18">
        <v>1200</v>
      </c>
      <c r="F3" s="19">
        <f aca="true" t="shared" si="0" ref="F3:F20">B3*E3</f>
        <v>165672</v>
      </c>
      <c r="G3" s="19">
        <f aca="true" t="shared" si="1" ref="G3:G20">E3*C3</f>
        <v>114060.00000000001</v>
      </c>
      <c r="H3" s="34">
        <f>F3-G3</f>
        <v>51611.999999999985</v>
      </c>
    </row>
    <row r="4" spans="1:8" ht="12.75">
      <c r="A4" s="57" t="s">
        <v>50</v>
      </c>
      <c r="B4" s="47">
        <f>Durum!B4</f>
        <v>169.96</v>
      </c>
      <c r="C4" s="47">
        <f>Durum!B18</f>
        <v>100</v>
      </c>
      <c r="D4" s="16">
        <f aca="true" t="shared" si="2" ref="D4:D20">B4-C4</f>
        <v>69.96000000000001</v>
      </c>
      <c r="E4" s="18">
        <v>600</v>
      </c>
      <c r="F4" s="19">
        <f t="shared" si="0"/>
        <v>101976</v>
      </c>
      <c r="G4" s="19">
        <f t="shared" si="1"/>
        <v>60000</v>
      </c>
      <c r="H4" s="34">
        <f aca="true" t="shared" si="3" ref="H4:H19">F4-G4</f>
        <v>41976</v>
      </c>
    </row>
    <row r="5" spans="1:8" ht="12.75">
      <c r="A5" s="57" t="s">
        <v>51</v>
      </c>
      <c r="B5" s="47">
        <f>Barley!B4</f>
        <v>154.37</v>
      </c>
      <c r="C5" s="47">
        <f>Barley!B18</f>
        <v>84.68</v>
      </c>
      <c r="D5" s="16">
        <f t="shared" si="2"/>
        <v>69.69</v>
      </c>
      <c r="E5" s="18">
        <v>200</v>
      </c>
      <c r="F5" s="19">
        <f t="shared" si="0"/>
        <v>30874</v>
      </c>
      <c r="G5" s="19">
        <f t="shared" si="1"/>
        <v>16936</v>
      </c>
      <c r="H5" s="34">
        <f t="shared" si="3"/>
        <v>13938</v>
      </c>
    </row>
    <row r="6" spans="1:8" ht="12.75">
      <c r="A6" s="57" t="s">
        <v>25</v>
      </c>
      <c r="B6" s="47">
        <f>Corn!B4</f>
        <v>199.65</v>
      </c>
      <c r="C6" s="47">
        <f>Corn!B18</f>
        <v>121.05</v>
      </c>
      <c r="D6" s="16">
        <f t="shared" si="2"/>
        <v>78.60000000000001</v>
      </c>
      <c r="E6" s="18">
        <v>200</v>
      </c>
      <c r="F6" s="19">
        <f t="shared" si="0"/>
        <v>39930</v>
      </c>
      <c r="G6" s="19">
        <f t="shared" si="1"/>
        <v>24210</v>
      </c>
      <c r="H6" s="34">
        <f t="shared" si="3"/>
        <v>15720</v>
      </c>
    </row>
    <row r="7" spans="1:8" ht="12.75">
      <c r="A7" s="57" t="s">
        <v>52</v>
      </c>
      <c r="B7" s="47">
        <f>Oil_SF!B4</f>
        <v>169.85999999999999</v>
      </c>
      <c r="C7" s="47">
        <f>Oil_SF!B18</f>
        <v>127.97999999999999</v>
      </c>
      <c r="D7" s="16">
        <f t="shared" si="2"/>
        <v>41.879999999999995</v>
      </c>
      <c r="E7" s="18">
        <v>200</v>
      </c>
      <c r="F7" s="19">
        <f t="shared" si="0"/>
        <v>33972</v>
      </c>
      <c r="G7" s="19">
        <f t="shared" si="1"/>
        <v>25595.999999999996</v>
      </c>
      <c r="H7" s="34">
        <f t="shared" si="3"/>
        <v>8376.000000000004</v>
      </c>
    </row>
    <row r="8" spans="1:8" ht="12.75">
      <c r="A8" s="58" t="s">
        <v>91</v>
      </c>
      <c r="B8" s="47">
        <f>Conf_SF!B4</f>
        <v>241.92000000000002</v>
      </c>
      <c r="C8" s="47">
        <f>Conf_SF!B18</f>
        <v>157.79999999999998</v>
      </c>
      <c r="D8" s="16">
        <f t="shared" si="2"/>
        <v>84.12000000000003</v>
      </c>
      <c r="E8" s="18">
        <v>0</v>
      </c>
      <c r="F8" s="19">
        <f t="shared" si="0"/>
        <v>0</v>
      </c>
      <c r="G8" s="19">
        <f t="shared" si="1"/>
        <v>0</v>
      </c>
      <c r="H8" s="34">
        <f>F8-G8</f>
        <v>0</v>
      </c>
    </row>
    <row r="9" spans="1:8" ht="12.75">
      <c r="A9" s="57" t="s">
        <v>53</v>
      </c>
      <c r="B9" s="47">
        <f>Canola!B4</f>
        <v>169.68</v>
      </c>
      <c r="C9" s="47">
        <f>Canola!B18</f>
        <v>126.31000000000002</v>
      </c>
      <c r="D9" s="16">
        <f t="shared" si="2"/>
        <v>43.36999999999999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54</v>
      </c>
      <c r="B10" s="47">
        <f>Flax!B4</f>
        <v>122.25</v>
      </c>
      <c r="C10" s="47">
        <f>Flax!B18</f>
        <v>73.28</v>
      </c>
      <c r="D10" s="16">
        <f t="shared" si="2"/>
        <v>48.97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57</v>
      </c>
      <c r="B11" s="47">
        <f>Peas!B4</f>
        <v>174</v>
      </c>
      <c r="C11" s="47">
        <f>Peas!B18</f>
        <v>98.29</v>
      </c>
      <c r="D11" s="16">
        <f t="shared" si="2"/>
        <v>75.71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58</v>
      </c>
      <c r="B12" s="47">
        <f>Oats!B4</f>
        <v>97.64999999999999</v>
      </c>
      <c r="C12" s="47">
        <f>Oats!B18</f>
        <v>73.42</v>
      </c>
      <c r="D12" s="16">
        <f t="shared" si="2"/>
        <v>24.22999999999999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59</v>
      </c>
      <c r="B13" s="47">
        <f>Lentil!B4</f>
        <v>300</v>
      </c>
      <c r="C13" s="47">
        <f>Lentil!B18</f>
        <v>116.17</v>
      </c>
      <c r="D13" s="16">
        <f t="shared" si="2"/>
        <v>183.82999999999998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7" t="s">
        <v>55</v>
      </c>
      <c r="B14" s="47">
        <f>Mustard!B4</f>
        <v>198.9</v>
      </c>
      <c r="C14" s="47">
        <f>Mustard!B18</f>
        <v>82.85000000000001</v>
      </c>
      <c r="D14" s="16">
        <f t="shared" si="2"/>
        <v>116.05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8" t="s">
        <v>89</v>
      </c>
      <c r="B15" s="47">
        <f>Saffl!B4</f>
        <v>182.4</v>
      </c>
      <c r="C15" s="47">
        <f>Saffl!B18</f>
        <v>80.41</v>
      </c>
      <c r="D15" s="16">
        <f t="shared" si="2"/>
        <v>101.99000000000001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7" t="s">
        <v>56</v>
      </c>
      <c r="B16" s="47">
        <f>Buckwht!B4</f>
        <v>168.3</v>
      </c>
      <c r="C16" s="47">
        <f>Buckwht!B18</f>
        <v>82.25</v>
      </c>
      <c r="D16" s="16">
        <f t="shared" si="2"/>
        <v>86.05000000000001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60</v>
      </c>
      <c r="B17" s="47">
        <f>Millet!B4</f>
        <v>91</v>
      </c>
      <c r="C17" s="47">
        <f>Millet!B18</f>
        <v>54.86</v>
      </c>
      <c r="D17" s="16">
        <f t="shared" si="2"/>
        <v>36.14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61</v>
      </c>
      <c r="B18" s="47">
        <f>HRWW!B4</f>
        <v>152.79</v>
      </c>
      <c r="C18" s="47">
        <f>HRWW!B18</f>
        <v>100.15</v>
      </c>
      <c r="D18" s="16">
        <f t="shared" si="2"/>
        <v>52.639999999999986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62</v>
      </c>
      <c r="B19" s="47">
        <f>Rye!B4</f>
        <v>111.53999999999999</v>
      </c>
      <c r="C19" s="47">
        <f>Rye!B18</f>
        <v>84.66000000000001</v>
      </c>
      <c r="D19" s="16">
        <f t="shared" si="2"/>
        <v>26.87999999999998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69" t="s">
        <v>144</v>
      </c>
      <c r="B20" s="47">
        <f>Chickpea!B4</f>
        <v>368</v>
      </c>
      <c r="C20" s="47">
        <f>Chickpea!B18</f>
        <v>188.2</v>
      </c>
      <c r="D20" s="16">
        <f t="shared" si="2"/>
        <v>179.8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80</v>
      </c>
      <c r="B21" s="14"/>
      <c r="C21" s="26"/>
      <c r="D21" s="26"/>
      <c r="E21" s="20">
        <f>SUM(E3:E20)</f>
        <v>2400</v>
      </c>
      <c r="F21" s="20">
        <f>SUM(F3:F20)</f>
        <v>372424</v>
      </c>
      <c r="G21" s="20">
        <f>SUM(G3:G20)</f>
        <v>240802</v>
      </c>
      <c r="H21" s="38">
        <f>SUM(H3:H20)</f>
        <v>131622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9" t="s">
        <v>48</v>
      </c>
      <c r="D23" s="89"/>
      <c r="E23" s="89"/>
      <c r="F23" s="3"/>
      <c r="G23" s="3"/>
      <c r="H23" s="3"/>
    </row>
    <row r="24" spans="1:8" ht="12.75">
      <c r="A24" s="59" t="s">
        <v>76</v>
      </c>
      <c r="B24" s="60"/>
      <c r="C24" s="60"/>
      <c r="D24" s="61"/>
      <c r="E24" s="60" t="s">
        <v>77</v>
      </c>
      <c r="F24" s="60"/>
      <c r="G24" s="60"/>
      <c r="H24" s="62"/>
    </row>
    <row r="25" spans="1:8" ht="12.75">
      <c r="A25" s="57" t="s">
        <v>84</v>
      </c>
      <c r="B25" s="4"/>
      <c r="C25" s="19">
        <f>F21</f>
        <v>372424</v>
      </c>
      <c r="D25" s="4"/>
      <c r="E25" s="4" t="s">
        <v>71</v>
      </c>
      <c r="F25" s="4"/>
      <c r="G25" s="63">
        <f>G21</f>
        <v>240802</v>
      </c>
      <c r="H25" s="64"/>
    </row>
    <row r="26" spans="1:8" ht="12.75">
      <c r="A26" s="90" t="s">
        <v>81</v>
      </c>
      <c r="B26" s="86"/>
      <c r="C26" s="70">
        <v>15000</v>
      </c>
      <c r="D26" s="71" t="s">
        <v>73</v>
      </c>
      <c r="E26" s="86" t="s">
        <v>131</v>
      </c>
      <c r="F26" s="86"/>
      <c r="G26" s="70">
        <v>39900</v>
      </c>
      <c r="H26" s="72" t="s">
        <v>73</v>
      </c>
    </row>
    <row r="27" spans="1:11" ht="12.75">
      <c r="A27" s="87"/>
      <c r="B27" s="88"/>
      <c r="C27" s="70">
        <v>0</v>
      </c>
      <c r="D27" s="4"/>
      <c r="E27" s="86" t="s">
        <v>70</v>
      </c>
      <c r="F27" s="86"/>
      <c r="G27" s="70">
        <v>72000</v>
      </c>
      <c r="H27" s="66"/>
      <c r="K27" s="73"/>
    </row>
    <row r="28" spans="1:8" ht="12.75">
      <c r="A28" s="87"/>
      <c r="B28" s="88"/>
      <c r="C28" s="70">
        <v>0</v>
      </c>
      <c r="D28" s="4"/>
      <c r="E28" s="86" t="s">
        <v>132</v>
      </c>
      <c r="F28" s="86"/>
      <c r="G28" s="70">
        <v>10</v>
      </c>
      <c r="H28" s="66"/>
    </row>
    <row r="29" spans="1:8" ht="12.75">
      <c r="A29" s="87"/>
      <c r="B29" s="88"/>
      <c r="C29" s="70">
        <v>0</v>
      </c>
      <c r="D29" s="4"/>
      <c r="E29" s="86" t="s">
        <v>72</v>
      </c>
      <c r="F29" s="86"/>
      <c r="G29" s="70">
        <v>0</v>
      </c>
      <c r="H29" s="66"/>
    </row>
    <row r="30" spans="1:8" ht="12.75">
      <c r="A30" s="87"/>
      <c r="B30" s="88"/>
      <c r="C30" s="70">
        <v>0</v>
      </c>
      <c r="D30" s="4"/>
      <c r="E30" s="88"/>
      <c r="F30" s="88"/>
      <c r="G30" s="70">
        <v>0</v>
      </c>
      <c r="H30" s="66"/>
    </row>
    <row r="31" spans="1:8" ht="12.75">
      <c r="A31" s="87"/>
      <c r="B31" s="88"/>
      <c r="C31" s="70">
        <v>0</v>
      </c>
      <c r="D31" s="4"/>
      <c r="E31" s="88"/>
      <c r="F31" s="88"/>
      <c r="G31" s="70">
        <v>0</v>
      </c>
      <c r="H31" s="66"/>
    </row>
    <row r="32" spans="1:8" ht="12.75">
      <c r="A32" s="87" t="s">
        <v>83</v>
      </c>
      <c r="B32" s="88"/>
      <c r="C32" s="74">
        <v>0</v>
      </c>
      <c r="D32" s="65"/>
      <c r="E32" s="88" t="s">
        <v>82</v>
      </c>
      <c r="F32" s="88"/>
      <c r="G32" s="74">
        <v>10500</v>
      </c>
      <c r="H32" s="66"/>
    </row>
    <row r="33" spans="1:8" ht="12.75">
      <c r="A33" s="57" t="s">
        <v>69</v>
      </c>
      <c r="B33" s="4"/>
      <c r="C33" s="19">
        <f>SUM(C25:C32)</f>
        <v>387424</v>
      </c>
      <c r="D33" s="4"/>
      <c r="E33" s="4" t="s">
        <v>69</v>
      </c>
      <c r="F33" s="4"/>
      <c r="G33" s="32">
        <f>SUM(G25:G32)</f>
        <v>363212</v>
      </c>
      <c r="H33" s="64"/>
    </row>
    <row r="34" spans="1:8" ht="12.75">
      <c r="A34" s="67" t="s">
        <v>133</v>
      </c>
      <c r="B34" s="3"/>
      <c r="C34" s="3"/>
      <c r="D34" s="3"/>
      <c r="E34" s="3"/>
      <c r="F34" s="3"/>
      <c r="G34" s="75">
        <f>C33-G33</f>
        <v>24212</v>
      </c>
      <c r="H34" s="68"/>
    </row>
    <row r="35" ht="12.75">
      <c r="G35" s="6"/>
    </row>
    <row r="36" spans="1:8" ht="12.75">
      <c r="A36" s="78" t="s">
        <v>159</v>
      </c>
      <c r="B36" s="83"/>
      <c r="C36" s="83"/>
      <c r="D36" s="83"/>
      <c r="E36" s="83"/>
      <c r="F36" s="76" t="s">
        <v>145</v>
      </c>
      <c r="G36" s="84"/>
      <c r="H36" s="84"/>
    </row>
    <row r="37" spans="3:6" ht="12.75">
      <c r="C37" s="77"/>
      <c r="D37" s="77"/>
      <c r="E37" s="77"/>
      <c r="F37" s="77"/>
    </row>
    <row r="38" spans="1:12" ht="12.75">
      <c r="A38" t="s">
        <v>30</v>
      </c>
      <c r="B38" s="85" t="s">
        <v>146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0" ht="12.75">
      <c r="A40" t="s">
        <v>134</v>
      </c>
    </row>
    <row r="41" spans="1:12" ht="12.75">
      <c r="A41" s="29" t="s">
        <v>92</v>
      </c>
      <c r="B41" s="30" t="s">
        <v>93</v>
      </c>
      <c r="C41" s="30" t="s">
        <v>94</v>
      </c>
      <c r="D41" s="30" t="s">
        <v>95</v>
      </c>
      <c r="E41" s="30" t="s">
        <v>96</v>
      </c>
      <c r="F41" s="30" t="s">
        <v>97</v>
      </c>
      <c r="G41" s="30" t="s">
        <v>98</v>
      </c>
      <c r="H41" s="30" t="s">
        <v>99</v>
      </c>
      <c r="I41" s="30" t="s">
        <v>100</v>
      </c>
      <c r="J41" s="30" t="s">
        <v>101</v>
      </c>
      <c r="K41" s="30" t="s">
        <v>102</v>
      </c>
      <c r="L41" s="31" t="s">
        <v>103</v>
      </c>
    </row>
    <row r="42" spans="1:12" ht="12.75">
      <c r="A42" s="57" t="s">
        <v>49</v>
      </c>
      <c r="B42" s="32">
        <f>$E3*HRSW!$B7</f>
        <v>12600</v>
      </c>
      <c r="C42" s="32">
        <f>$E3*HRSW!$B8</f>
        <v>22680</v>
      </c>
      <c r="D42" s="32">
        <f>$E3*HRSW!$B9</f>
        <v>6600</v>
      </c>
      <c r="E42" s="32">
        <f>$E3*HRSW!$B10</f>
        <v>0</v>
      </c>
      <c r="F42" s="32">
        <f>$E3*HRSW!$B11</f>
        <v>24887.999999999996</v>
      </c>
      <c r="G42" s="32">
        <f>$E3*HRSW!$B12</f>
        <v>11880</v>
      </c>
      <c r="H42" s="32">
        <f>$E3*HRSW!$B13</f>
        <v>10847.999999999998</v>
      </c>
      <c r="I42" s="32">
        <f>$E3*HRSW!$B14</f>
        <v>14447.999999999998</v>
      </c>
      <c r="J42" s="32">
        <f>$E3*HRSW!$B15</f>
        <v>0</v>
      </c>
      <c r="K42" s="32">
        <f>$E3*HRSW!$B16</f>
        <v>7200</v>
      </c>
      <c r="L42" s="33">
        <f>$E3*HRSW!$B17</f>
        <v>2916</v>
      </c>
    </row>
    <row r="43" spans="1:12" ht="12.75">
      <c r="A43" s="57" t="s">
        <v>50</v>
      </c>
      <c r="B43" s="19">
        <f>$E4*Durum!$B7</f>
        <v>7428.000000000001</v>
      </c>
      <c r="C43" s="19">
        <f>$E4*Durum!$B8</f>
        <v>11340</v>
      </c>
      <c r="D43" s="19">
        <f>$E4*Durum!$B9</f>
        <v>3300</v>
      </c>
      <c r="E43" s="19">
        <f>$E4*Durum!$B10</f>
        <v>0</v>
      </c>
      <c r="F43" s="19">
        <f>$E4*Durum!$B11</f>
        <v>13902.000000000002</v>
      </c>
      <c r="G43" s="19">
        <f>$E4*Durum!$B12</f>
        <v>6180</v>
      </c>
      <c r="H43" s="19">
        <f>$E4*Durum!$B13</f>
        <v>5471.999999999999</v>
      </c>
      <c r="I43" s="19">
        <f>$E4*Durum!$B14</f>
        <v>7242</v>
      </c>
      <c r="J43" s="19">
        <f>$E4*Durum!$B15</f>
        <v>0</v>
      </c>
      <c r="K43" s="19">
        <f>$E4*Durum!$B16</f>
        <v>3600</v>
      </c>
      <c r="L43" s="34">
        <f>$E4*Durum!$B17</f>
        <v>1536</v>
      </c>
    </row>
    <row r="44" spans="1:12" ht="12.75">
      <c r="A44" s="57" t="s">
        <v>51</v>
      </c>
      <c r="B44" s="19">
        <f>$E5*Barley!$B7</f>
        <v>1650</v>
      </c>
      <c r="C44" s="19">
        <f>$E5*Barley!$B8</f>
        <v>3460</v>
      </c>
      <c r="D44" s="19">
        <f>$E5*Barley!$B9</f>
        <v>300</v>
      </c>
      <c r="E44" s="19">
        <f>$E5*Barley!$B10</f>
        <v>0</v>
      </c>
      <c r="F44" s="19">
        <f>$E5*Barley!$B11</f>
        <v>4188</v>
      </c>
      <c r="G44" s="19">
        <f>$E5*Barley!$B12</f>
        <v>860</v>
      </c>
      <c r="H44" s="19">
        <f>$E5*Barley!$B13</f>
        <v>2182</v>
      </c>
      <c r="I44" s="19">
        <f>$E5*Barley!$B14</f>
        <v>2662</v>
      </c>
      <c r="J44" s="19">
        <f>$E5*Barley!$B15</f>
        <v>0</v>
      </c>
      <c r="K44" s="19">
        <f>$E5*Barley!$B16</f>
        <v>1200</v>
      </c>
      <c r="L44" s="34">
        <f>$E5*Barley!$B17</f>
        <v>434</v>
      </c>
    </row>
    <row r="45" spans="1:12" ht="12.75">
      <c r="A45" s="57" t="s">
        <v>25</v>
      </c>
      <c r="B45" s="19">
        <f>$E6*Corn!$B7</f>
        <v>8170</v>
      </c>
      <c r="C45" s="19">
        <f>$E6*Corn!$B8</f>
        <v>2800</v>
      </c>
      <c r="D45" s="19">
        <f>$E6*Corn!$B9</f>
        <v>0</v>
      </c>
      <c r="E45" s="19">
        <f>$E6*Corn!$B10</f>
        <v>0</v>
      </c>
      <c r="F45" s="19">
        <f>$E6*Corn!$B11</f>
        <v>4446</v>
      </c>
      <c r="G45" s="19">
        <f>$E6*Corn!$B12</f>
        <v>0</v>
      </c>
      <c r="H45" s="19">
        <f>$E6*Corn!$B13</f>
        <v>2168</v>
      </c>
      <c r="I45" s="19">
        <f>$E6*Corn!$B14</f>
        <v>2606</v>
      </c>
      <c r="J45" s="19">
        <f>$E6*Corn!$B15</f>
        <v>2200</v>
      </c>
      <c r="K45" s="19">
        <f>$E6*Corn!$B16</f>
        <v>1200</v>
      </c>
      <c r="L45" s="34">
        <f>$E6*Corn!$B17</f>
        <v>620</v>
      </c>
    </row>
    <row r="46" spans="1:12" ht="12.75">
      <c r="A46" s="57" t="s">
        <v>52</v>
      </c>
      <c r="B46" s="19">
        <f>$E7*Oil_SF!$B7</f>
        <v>5500</v>
      </c>
      <c r="C46" s="19">
        <f>$E7*Oil_SF!$B8</f>
        <v>5400</v>
      </c>
      <c r="D46" s="19">
        <f>$E7*Oil_SF!$B9</f>
        <v>0</v>
      </c>
      <c r="E46" s="19">
        <f>$E7*Oil_SF!$B10</f>
        <v>1200</v>
      </c>
      <c r="F46" s="19">
        <f>$E7*Oil_SF!$B11</f>
        <v>3404</v>
      </c>
      <c r="G46" s="19">
        <f>$E7*Oil_SF!$B12</f>
        <v>2080</v>
      </c>
      <c r="H46" s="19">
        <f>$E7*Oil_SF!$B13</f>
        <v>1936</v>
      </c>
      <c r="I46" s="19">
        <f>$E7*Oil_SF!$B14</f>
        <v>2566</v>
      </c>
      <c r="J46" s="19">
        <f>$E7*Oil_SF!$B15</f>
        <v>455.99999999999994</v>
      </c>
      <c r="K46" s="19">
        <f>$E7*Oil_SF!$B16</f>
        <v>2400</v>
      </c>
      <c r="L46" s="34">
        <f>$E7*Oil_SF!$B17</f>
        <v>654</v>
      </c>
    </row>
    <row r="47" spans="1:12" ht="12.75">
      <c r="A47" s="58" t="s">
        <v>91</v>
      </c>
      <c r="B47" s="19">
        <f>$E8*Conf_SF!$B$7</f>
        <v>0</v>
      </c>
      <c r="C47" s="19">
        <f>$E8*Conf_SF!$B$8</f>
        <v>0</v>
      </c>
      <c r="D47" s="19">
        <f>$E8*Conf_SF!$B$9</f>
        <v>0</v>
      </c>
      <c r="E47" s="19">
        <f>$E8*Conf_SF!$B$10</f>
        <v>0</v>
      </c>
      <c r="F47" s="19">
        <f>$E8*Conf_SF!$B$11</f>
        <v>0</v>
      </c>
      <c r="G47" s="19">
        <f>$E8*Conf_SF!$B$12</f>
        <v>0</v>
      </c>
      <c r="H47" s="19">
        <f>$E8*Conf_SF!$B$13</f>
        <v>0</v>
      </c>
      <c r="I47" s="19">
        <f>$E8*Conf_SF!$B$14</f>
        <v>0</v>
      </c>
      <c r="J47" s="19">
        <f>$E8*Conf_SF!$B$15</f>
        <v>0</v>
      </c>
      <c r="K47" s="19">
        <f>$E8*Conf_SF!$B$16</f>
        <v>0</v>
      </c>
      <c r="L47" s="34">
        <f>$E8*Conf_SF!$B$17</f>
        <v>0</v>
      </c>
    </row>
    <row r="48" spans="1:12" ht="12.75">
      <c r="A48" s="57" t="s">
        <v>53</v>
      </c>
      <c r="B48" s="19">
        <f>$E9*Canola!$B$7</f>
        <v>0</v>
      </c>
      <c r="C48" s="19">
        <f>$E9*Canola!$B$8</f>
        <v>0</v>
      </c>
      <c r="D48" s="19">
        <f>$E9*Canola!$B$9</f>
        <v>0</v>
      </c>
      <c r="E48" s="19">
        <f>$E9*Canola!$B$10</f>
        <v>0</v>
      </c>
      <c r="F48" s="19">
        <f>$E9*Canola!$B$11</f>
        <v>0</v>
      </c>
      <c r="G48" s="19">
        <f>$E9*Canola!$B$12</f>
        <v>0</v>
      </c>
      <c r="H48" s="19">
        <f>$E9*Canola!$B$13</f>
        <v>0</v>
      </c>
      <c r="I48" s="19">
        <f>$E9*Canola!$B$14</f>
        <v>0</v>
      </c>
      <c r="J48" s="19">
        <f>$E9*Canola!$B$15</f>
        <v>0</v>
      </c>
      <c r="K48" s="19">
        <f>$E9*Canola!$B$16</f>
        <v>0</v>
      </c>
      <c r="L48" s="34">
        <f>$E9*Canola!$B$17</f>
        <v>0</v>
      </c>
    </row>
    <row r="49" spans="1:12" ht="12.75">
      <c r="A49" s="57" t="s">
        <v>54</v>
      </c>
      <c r="B49" s="19">
        <f>$E10*Flax!$B$7</f>
        <v>0</v>
      </c>
      <c r="C49" s="19">
        <f>$E10*Flax!$B$8</f>
        <v>0</v>
      </c>
      <c r="D49" s="19">
        <f>$E10*Flax!$B$9</f>
        <v>0</v>
      </c>
      <c r="E49" s="19">
        <f>$E10*Flax!$B$10</f>
        <v>0</v>
      </c>
      <c r="F49" s="19">
        <f>$E10*Flax!$B$11</f>
        <v>0</v>
      </c>
      <c r="G49" s="19">
        <f>$E10*Flax!$B$12</f>
        <v>0</v>
      </c>
      <c r="H49" s="19">
        <f>$E10*Flax!$B$13</f>
        <v>0</v>
      </c>
      <c r="I49" s="19">
        <f>$E10*Flax!$B$14</f>
        <v>0</v>
      </c>
      <c r="J49" s="19">
        <f>$E10*Flax!$B$15</f>
        <v>0</v>
      </c>
      <c r="K49" s="19">
        <f>$E10*Flax!$B$16</f>
        <v>0</v>
      </c>
      <c r="L49" s="34">
        <f>$E10*Flax!$B$17</f>
        <v>0</v>
      </c>
    </row>
    <row r="50" spans="1:12" ht="12.75">
      <c r="A50" s="57" t="s">
        <v>57</v>
      </c>
      <c r="B50" s="19">
        <f>$E11*Peas!$B$7</f>
        <v>0</v>
      </c>
      <c r="C50" s="19">
        <f>$E11*Peas!$B$8</f>
        <v>0</v>
      </c>
      <c r="D50" s="19">
        <f>$E11*Peas!$B$9</f>
        <v>0</v>
      </c>
      <c r="E50" s="19">
        <f>$E11*Peas!$B$10</f>
        <v>0</v>
      </c>
      <c r="F50" s="19">
        <f>$E11*Peas!$B$11</f>
        <v>0</v>
      </c>
      <c r="G50" s="19">
        <f>$E11*Peas!$B$12</f>
        <v>0</v>
      </c>
      <c r="H50" s="19">
        <f>$E11*Peas!$B$13</f>
        <v>0</v>
      </c>
      <c r="I50" s="19">
        <f>$E11*Peas!$B$14</f>
        <v>0</v>
      </c>
      <c r="J50" s="19">
        <f>$E11*Peas!$B$15</f>
        <v>0</v>
      </c>
      <c r="K50" s="19">
        <f>$E11*Peas!$B$16</f>
        <v>0</v>
      </c>
      <c r="L50" s="34">
        <f>$E11*Peas!$B$17</f>
        <v>0</v>
      </c>
    </row>
    <row r="51" spans="1:12" ht="12.75">
      <c r="A51" s="57" t="s">
        <v>58</v>
      </c>
      <c r="B51" s="19">
        <f>$E12*Oats!$B$7</f>
        <v>0</v>
      </c>
      <c r="C51" s="19">
        <f>$E12*Oats!$B$8</f>
        <v>0</v>
      </c>
      <c r="D51" s="19">
        <f>$E12*Oats!$B$9</f>
        <v>0</v>
      </c>
      <c r="E51" s="19">
        <f>$E12*Oats!$B$10</f>
        <v>0</v>
      </c>
      <c r="F51" s="19">
        <f>$E12*Oats!$B$11</f>
        <v>0</v>
      </c>
      <c r="G51" s="19">
        <f>$E12*Oats!$B$12</f>
        <v>0</v>
      </c>
      <c r="H51" s="19">
        <f>$E12*Oats!$B$13</f>
        <v>0</v>
      </c>
      <c r="I51" s="19">
        <f>$E12*Oats!$B$14</f>
        <v>0</v>
      </c>
      <c r="J51" s="19">
        <f>$E12*Oats!$B$15</f>
        <v>0</v>
      </c>
      <c r="K51" s="19">
        <f>$E12*Oats!$B$16</f>
        <v>0</v>
      </c>
      <c r="L51" s="34">
        <f>$E12*Oats!$B$17</f>
        <v>0</v>
      </c>
    </row>
    <row r="52" spans="1:12" ht="12.75">
      <c r="A52" s="57" t="s">
        <v>59</v>
      </c>
      <c r="B52" s="19">
        <f>$E13*Lentil!$B$7</f>
        <v>0</v>
      </c>
      <c r="C52" s="19">
        <f>$E13*Lentil!$B$8</f>
        <v>0</v>
      </c>
      <c r="D52" s="19">
        <f>$E13*Lentil!$B$9</f>
        <v>0</v>
      </c>
      <c r="E52" s="19">
        <f>$E13*Lentil!$B$10</f>
        <v>0</v>
      </c>
      <c r="F52" s="19">
        <f>$E13*Lentil!$B$11</f>
        <v>0</v>
      </c>
      <c r="G52" s="19">
        <f>$E13*Lentil!$B$12</f>
        <v>0</v>
      </c>
      <c r="H52" s="19">
        <f>$E13*Lentil!$B$13</f>
        <v>0</v>
      </c>
      <c r="I52" s="19">
        <f>$E13*Lentil!$B$14</f>
        <v>0</v>
      </c>
      <c r="J52" s="19">
        <f>$E13*Lentil!$B$15</f>
        <v>0</v>
      </c>
      <c r="K52" s="19">
        <f>$E13*Lentil!$B$16</f>
        <v>0</v>
      </c>
      <c r="L52" s="34">
        <f>$E13*Lentil!$B$17</f>
        <v>0</v>
      </c>
    </row>
    <row r="53" spans="1:12" ht="12.75">
      <c r="A53" s="57" t="s">
        <v>55</v>
      </c>
      <c r="B53" s="19">
        <f>$E14*Mustard!$B$7</f>
        <v>0</v>
      </c>
      <c r="C53" s="19">
        <f>$E14*Mustard!$B$8</f>
        <v>0</v>
      </c>
      <c r="D53" s="19">
        <f>$E14*Mustard!$B$9</f>
        <v>0</v>
      </c>
      <c r="E53" s="19">
        <f>$E14*Mustard!$B$10</f>
        <v>0</v>
      </c>
      <c r="F53" s="19">
        <f>$E14*Mustard!$B$11</f>
        <v>0</v>
      </c>
      <c r="G53" s="19">
        <f>$E14*Mustard!$B$12</f>
        <v>0</v>
      </c>
      <c r="H53" s="19">
        <f>$E14*Mustard!$B$13</f>
        <v>0</v>
      </c>
      <c r="I53" s="19">
        <f>$E14*Mustard!$B$14</f>
        <v>0</v>
      </c>
      <c r="J53" s="19">
        <f>$E14*Mustard!$B$15</f>
        <v>0</v>
      </c>
      <c r="K53" s="19">
        <f>$E14*Mustard!$B$16</f>
        <v>0</v>
      </c>
      <c r="L53" s="34">
        <f>$E14*Mustard!$B$17</f>
        <v>0</v>
      </c>
    </row>
    <row r="54" spans="1:12" ht="12.75">
      <c r="A54" s="58" t="s">
        <v>89</v>
      </c>
      <c r="B54" s="35">
        <f>$E15*Saffl!$B$7</f>
        <v>0</v>
      </c>
      <c r="C54" s="19">
        <f>$E15*Saffl!$B$8</f>
        <v>0</v>
      </c>
      <c r="D54" s="19">
        <f>$E15*Saffl!$B$9</f>
        <v>0</v>
      </c>
      <c r="E54" s="19">
        <f>$E15*Saffl!$B$10</f>
        <v>0</v>
      </c>
      <c r="F54" s="19">
        <f>$E15*Saffl!$B$11</f>
        <v>0</v>
      </c>
      <c r="G54" s="19">
        <f>$E15*Saffl!$B$12</f>
        <v>0</v>
      </c>
      <c r="H54" s="19">
        <f>$E15*Saffl!$B$13</f>
        <v>0</v>
      </c>
      <c r="I54" s="19">
        <f>$E15*Saffl!$B$14</f>
        <v>0</v>
      </c>
      <c r="J54" s="19">
        <f>$E15*Saffl!$B$15</f>
        <v>0</v>
      </c>
      <c r="K54" s="19">
        <f>$E15*Saffl!$B$16</f>
        <v>0</v>
      </c>
      <c r="L54" s="34">
        <f>$E15*Saffl!$B$17</f>
        <v>0</v>
      </c>
    </row>
    <row r="55" spans="1:12" ht="12.75">
      <c r="A55" s="57" t="s">
        <v>56</v>
      </c>
      <c r="B55" s="35">
        <f>$E16*Buckwht!$B$7</f>
        <v>0</v>
      </c>
      <c r="C55" s="35">
        <f>$E16*Buckwht!$B$8</f>
        <v>0</v>
      </c>
      <c r="D55" s="35">
        <f>$E16*Buckwht!$B$9</f>
        <v>0</v>
      </c>
      <c r="E55" s="35">
        <f>$E16*Buckwht!$B$10</f>
        <v>0</v>
      </c>
      <c r="F55" s="35">
        <f>$E16*Buckwht!$B$11</f>
        <v>0</v>
      </c>
      <c r="G55" s="35">
        <f>$E16*Buckwht!$B$12</f>
        <v>0</v>
      </c>
      <c r="H55" s="35">
        <f>$E16*Buckwht!$B$13</f>
        <v>0</v>
      </c>
      <c r="I55" s="35">
        <f>$E16*Buckwht!$B$14</f>
        <v>0</v>
      </c>
      <c r="J55" s="35">
        <f>$E16*Buckwht!$B$15</f>
        <v>0</v>
      </c>
      <c r="K55" s="35">
        <f>$E16*Buckwht!$B$16</f>
        <v>0</v>
      </c>
      <c r="L55" s="36">
        <f>$E16*Buckwht!$B$17</f>
        <v>0</v>
      </c>
    </row>
    <row r="56" spans="1:12" ht="12.75">
      <c r="A56" s="57" t="s">
        <v>60</v>
      </c>
      <c r="B56" s="35">
        <f>$E17*Millet!$B$7</f>
        <v>0</v>
      </c>
      <c r="C56" s="35">
        <f>$E17*Millet!$B$8</f>
        <v>0</v>
      </c>
      <c r="D56" s="35">
        <f>$E17*Millet!$B$9</f>
        <v>0</v>
      </c>
      <c r="E56" s="35">
        <f>$E17*Millet!$B$10</f>
        <v>0</v>
      </c>
      <c r="F56" s="35">
        <f>$E17*Millet!$B$11</f>
        <v>0</v>
      </c>
      <c r="G56" s="35">
        <f>$E17*Millet!$B$12</f>
        <v>0</v>
      </c>
      <c r="H56" s="35">
        <f>$E17*Millet!$B$13</f>
        <v>0</v>
      </c>
      <c r="I56" s="35">
        <f>$E17*Millet!$B$14</f>
        <v>0</v>
      </c>
      <c r="J56" s="35">
        <f>$E17*Millet!$B$15</f>
        <v>0</v>
      </c>
      <c r="K56" s="35">
        <f>$E17*Millet!$B$16</f>
        <v>0</v>
      </c>
      <c r="L56" s="36">
        <f>$E17*Millet!$B$17</f>
        <v>0</v>
      </c>
    </row>
    <row r="57" spans="1:12" ht="12.75">
      <c r="A57" s="57" t="s">
        <v>61</v>
      </c>
      <c r="B57" s="35">
        <f>$E18*HRWW!$B$7</f>
        <v>0</v>
      </c>
      <c r="C57" s="35">
        <f>$E18*HRWW!$B$8</f>
        <v>0</v>
      </c>
      <c r="D57" s="35">
        <f>$E18*HRWW!$B$9</f>
        <v>0</v>
      </c>
      <c r="E57" s="35">
        <f>$E18*HRWW!$B$10</f>
        <v>0</v>
      </c>
      <c r="F57" s="35">
        <f>$E18*HRWW!$B$11</f>
        <v>0</v>
      </c>
      <c r="G57" s="35">
        <f>$E18*HRWW!$B$12</f>
        <v>0</v>
      </c>
      <c r="H57" s="35">
        <f>$E18*HRWW!$B$13</f>
        <v>0</v>
      </c>
      <c r="I57" s="35">
        <f>$E18*HRWW!$B$14</f>
        <v>0</v>
      </c>
      <c r="J57" s="35">
        <f>$E18*HRWW!$B$15</f>
        <v>0</v>
      </c>
      <c r="K57" s="35">
        <f>$E18*HRWW!$B$16</f>
        <v>0</v>
      </c>
      <c r="L57" s="36">
        <f>$E18*HRWW!$B$17</f>
        <v>0</v>
      </c>
    </row>
    <row r="58" spans="1:12" ht="12.75">
      <c r="A58" s="57" t="s">
        <v>62</v>
      </c>
      <c r="B58" s="35">
        <f>$E19*Rye!$B$7</f>
        <v>0</v>
      </c>
      <c r="C58" s="35">
        <f>$E19*Rye!$B$8</f>
        <v>0</v>
      </c>
      <c r="D58" s="35">
        <f>$E19*Rye!$B$9</f>
        <v>0</v>
      </c>
      <c r="E58" s="35">
        <f>$E19*Rye!$B$10</f>
        <v>0</v>
      </c>
      <c r="F58" s="35">
        <f>$E19*Rye!$B$11</f>
        <v>0</v>
      </c>
      <c r="G58" s="35">
        <f>$E19*Rye!$B$12</f>
        <v>0</v>
      </c>
      <c r="H58" s="35">
        <f>$E19*Rye!$B$13</f>
        <v>0</v>
      </c>
      <c r="I58" s="35">
        <f>$E19*Rye!$B$14</f>
        <v>0</v>
      </c>
      <c r="J58" s="35">
        <f>$E19*Rye!$B$15</f>
        <v>0</v>
      </c>
      <c r="K58" s="35">
        <f>$E19*Rye!$B$16</f>
        <v>0</v>
      </c>
      <c r="L58" s="36">
        <f>$E19*Rye!$B$17</f>
        <v>0</v>
      </c>
    </row>
    <row r="59" spans="1:12" ht="12.75">
      <c r="A59" s="58" t="s">
        <v>87</v>
      </c>
      <c r="B59" s="35">
        <f>$E20*Chickpea!$B$7</f>
        <v>0</v>
      </c>
      <c r="C59" s="35">
        <f>$E20*Chickpea!$B$8</f>
        <v>0</v>
      </c>
      <c r="D59" s="35">
        <f>$E20*Chickpea!$B$9</f>
        <v>0</v>
      </c>
      <c r="E59" s="35">
        <f>$E20*Chickpea!$B$10</f>
        <v>0</v>
      </c>
      <c r="F59" s="35">
        <f>$E20*Chickpea!$B$11</f>
        <v>0</v>
      </c>
      <c r="G59" s="35">
        <f>$E20*Chickpea!$B$12</f>
        <v>0</v>
      </c>
      <c r="H59" s="35">
        <f>$E20*Chickpea!$B$13</f>
        <v>0</v>
      </c>
      <c r="I59" s="35">
        <f>$E20*Chickpea!$B$14</f>
        <v>0</v>
      </c>
      <c r="J59" s="35">
        <f>$E20*Chickpea!$B$15</f>
        <v>0</v>
      </c>
      <c r="K59" s="35">
        <f>$E20*Chickpea!$B$16</f>
        <v>0</v>
      </c>
      <c r="L59" s="36">
        <f>$E20*Chickpea!$B$17</f>
        <v>0</v>
      </c>
    </row>
    <row r="60" spans="1:12" ht="12.75">
      <c r="A60" s="37" t="s">
        <v>80</v>
      </c>
      <c r="B60" s="20">
        <f>SUM(B42:B59)</f>
        <v>35348</v>
      </c>
      <c r="C60" s="20">
        <f aca="true" t="shared" si="4" ref="C60:L60">SUM(C42:C59)</f>
        <v>45680</v>
      </c>
      <c r="D60" s="20">
        <f t="shared" si="4"/>
        <v>10200</v>
      </c>
      <c r="E60" s="20">
        <f t="shared" si="4"/>
        <v>1200</v>
      </c>
      <c r="F60" s="20">
        <f t="shared" si="4"/>
        <v>50828</v>
      </c>
      <c r="G60" s="20">
        <f t="shared" si="4"/>
        <v>21000</v>
      </c>
      <c r="H60" s="20">
        <f t="shared" si="4"/>
        <v>22605.999999999996</v>
      </c>
      <c r="I60" s="20">
        <f t="shared" si="4"/>
        <v>29524</v>
      </c>
      <c r="J60" s="20">
        <f t="shared" si="4"/>
        <v>2656</v>
      </c>
      <c r="K60" s="20">
        <f t="shared" si="4"/>
        <v>15600</v>
      </c>
      <c r="L60" s="38">
        <f t="shared" si="4"/>
        <v>6160</v>
      </c>
    </row>
    <row r="61" spans="1:12" ht="12.75">
      <c r="A61" s="37" t="s">
        <v>104</v>
      </c>
      <c r="B61" s="20"/>
      <c r="C61" s="38"/>
      <c r="D61" s="39">
        <f>SUM(B60:L60)</f>
        <v>240802</v>
      </c>
      <c r="E61" s="21"/>
      <c r="F61" s="21"/>
      <c r="G61" s="21"/>
      <c r="H61" s="21"/>
      <c r="I61" s="21"/>
      <c r="J61" s="21"/>
      <c r="K61" s="21"/>
      <c r="L61" s="21"/>
    </row>
  </sheetData>
  <sheetProtection sheet="1"/>
  <mergeCells count="18">
    <mergeCell ref="A29:B29"/>
    <mergeCell ref="C23:E23"/>
    <mergeCell ref="A26:B26"/>
    <mergeCell ref="E26:F26"/>
    <mergeCell ref="A27:B27"/>
    <mergeCell ref="E27:F27"/>
    <mergeCell ref="A28:B28"/>
    <mergeCell ref="E28:F28"/>
    <mergeCell ref="B36:E36"/>
    <mergeCell ref="G36:H36"/>
    <mergeCell ref="B38:L38"/>
    <mergeCell ref="E29:F29"/>
    <mergeCell ref="A30:B30"/>
    <mergeCell ref="E30:F30"/>
    <mergeCell ref="A31:B31"/>
    <mergeCell ref="E31:F31"/>
    <mergeCell ref="A32:B32"/>
    <mergeCell ref="E32:F32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162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1600</v>
      </c>
      <c r="C2" s="91"/>
      <c r="D2" s="91"/>
      <c r="E2" s="91"/>
      <c r="F2" s="91"/>
      <c r="G2" s="91"/>
    </row>
    <row r="3" spans="1:7" ht="12.75">
      <c r="A3" t="s">
        <v>85</v>
      </c>
      <c r="B3" s="25">
        <v>0.23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368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72</v>
      </c>
      <c r="C7" s="91" t="s">
        <v>158</v>
      </c>
      <c r="D7" s="91"/>
      <c r="E7" s="91"/>
      <c r="F7" s="91"/>
      <c r="G7" s="91"/>
    </row>
    <row r="8" spans="1:7" ht="12.75">
      <c r="A8" s="1" t="s">
        <v>9</v>
      </c>
      <c r="B8" s="11">
        <v>32.5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18</v>
      </c>
      <c r="C9" s="93" t="s">
        <v>163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13.54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11.3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12.29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16.76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7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4.81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188.2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5.47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19.82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10.77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66.06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254.26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113.74000000000001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0.117625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0.041287500000000005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0.15891249999999998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26</v>
      </c>
      <c r="C2" s="91"/>
      <c r="D2" s="91"/>
      <c r="E2" s="91"/>
      <c r="F2" s="91"/>
      <c r="G2" s="91"/>
    </row>
    <row r="3" spans="1:7" ht="12.75">
      <c r="A3" t="s">
        <v>85</v>
      </c>
      <c r="B3" s="10">
        <v>5.31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138.06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10.5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18.9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3" t="s">
        <v>147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 t="s">
        <v>148</v>
      </c>
      <c r="D10" s="91"/>
      <c r="E10" s="91"/>
      <c r="F10" s="91"/>
      <c r="G10" s="91"/>
    </row>
    <row r="11" spans="1:7" ht="12.75">
      <c r="A11" s="1" t="s">
        <v>12</v>
      </c>
      <c r="B11" s="11">
        <v>20.74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9.9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9.04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12.04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2.43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95.05000000000001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13.65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7.57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55.72</v>
      </c>
      <c r="C25" s="91"/>
      <c r="D25" s="91"/>
      <c r="E25" s="91"/>
      <c r="F25" s="91"/>
      <c r="G25" s="91"/>
    </row>
    <row r="26" spans="2:7" ht="12.75" customHeight="1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150.77</v>
      </c>
      <c r="C27" s="91"/>
      <c r="D27" s="91"/>
      <c r="E27" s="91"/>
      <c r="F27" s="91"/>
      <c r="G27" s="91"/>
    </row>
    <row r="28" spans="2:7" ht="12.75" customHeight="1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-12.710000000000008</v>
      </c>
      <c r="C29" s="91"/>
      <c r="D29" s="91"/>
      <c r="E29" s="91"/>
      <c r="F29" s="91"/>
      <c r="G29" s="91"/>
    </row>
    <row r="30" spans="2:7" ht="12.75" customHeight="1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3.655769230769231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2.143076923076923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5.798846153846155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28</v>
      </c>
      <c r="C2" s="91"/>
      <c r="D2" s="91"/>
      <c r="E2" s="91"/>
      <c r="F2" s="91"/>
      <c r="G2" s="91"/>
    </row>
    <row r="3" spans="1:7" ht="12.75">
      <c r="A3" t="s">
        <v>85</v>
      </c>
      <c r="B3" s="12">
        <v>6.07</v>
      </c>
      <c r="C3" s="91" t="s">
        <v>135</v>
      </c>
      <c r="D3" s="91"/>
      <c r="E3" s="91"/>
      <c r="F3" s="91"/>
      <c r="G3" s="91"/>
    </row>
    <row r="4" spans="1:7" ht="12.75">
      <c r="A4" t="s">
        <v>27</v>
      </c>
      <c r="B4" s="2">
        <f>B2*B3</f>
        <v>169.96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12.38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18.9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5.5</v>
      </c>
      <c r="C9" s="93" t="s">
        <v>147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 t="s">
        <v>148</v>
      </c>
      <c r="D10" s="91"/>
      <c r="E10" s="91"/>
      <c r="F10" s="91"/>
      <c r="G10" s="91"/>
    </row>
    <row r="11" spans="1:7" ht="12.75">
      <c r="A11" s="1" t="s">
        <v>12</v>
      </c>
      <c r="B11" s="11">
        <v>23.17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10.3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9.12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12.07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100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4.52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13.72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7.6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55.84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155.84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14.120000000000005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3.5714285714285716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1.9942857142857144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5.565714285714286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43</v>
      </c>
      <c r="C2" s="91"/>
      <c r="D2" s="91"/>
      <c r="E2" s="91"/>
      <c r="F2" s="91"/>
      <c r="G2" s="91"/>
    </row>
    <row r="3" spans="1:7" ht="12.75">
      <c r="A3" t="s">
        <v>85</v>
      </c>
      <c r="B3" s="10">
        <v>3.59</v>
      </c>
      <c r="C3" s="93" t="s">
        <v>149</v>
      </c>
      <c r="D3" s="91"/>
      <c r="E3" s="91"/>
      <c r="F3" s="91"/>
      <c r="G3" s="91"/>
    </row>
    <row r="4" spans="1:7" ht="12.75">
      <c r="A4" t="s">
        <v>27</v>
      </c>
      <c r="B4">
        <f>B2*B3</f>
        <v>154.37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8.25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17.3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1.5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20.94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4.3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10.91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13.31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2.17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84.68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5.09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15.82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9.04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59.95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144.63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9.740000000000009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1.9693023255813955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1.394186046511628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3.3634883720930233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55</v>
      </c>
      <c r="C2" s="91"/>
      <c r="D2" s="91"/>
      <c r="E2" s="91"/>
      <c r="F2" s="91"/>
      <c r="G2" s="91"/>
    </row>
    <row r="3" spans="1:7" ht="12.75">
      <c r="A3" t="s">
        <v>85</v>
      </c>
      <c r="B3" s="10">
        <v>3.63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199.65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40.85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14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/>
      <c r="D10" s="91"/>
      <c r="E10" s="91"/>
      <c r="F10" s="91"/>
      <c r="G10" s="91"/>
    </row>
    <row r="11" spans="1:7" ht="12.75">
      <c r="A11" s="1" t="s">
        <v>12</v>
      </c>
      <c r="B11" s="11">
        <v>22.23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0</v>
      </c>
      <c r="C12" s="93" t="s">
        <v>150</v>
      </c>
      <c r="D12" s="91"/>
      <c r="E12" s="91"/>
      <c r="F12" s="91"/>
      <c r="G12" s="91"/>
    </row>
    <row r="13" spans="1:7" ht="12.75">
      <c r="A13" s="1" t="s">
        <v>13</v>
      </c>
      <c r="B13" s="11">
        <v>10.84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13.03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11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3.1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121.05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5.51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18.64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10.18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64.33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185.38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14.27000000000001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2.2009090909090907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1.1696363636363636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3.3705454545454545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95" t="s">
        <v>30</v>
      </c>
      <c r="D1" s="94"/>
      <c r="E1" s="94"/>
      <c r="F1" s="94"/>
      <c r="G1" s="94"/>
    </row>
    <row r="2" spans="1:7" ht="12.75">
      <c r="A2" t="s">
        <v>28</v>
      </c>
      <c r="B2" s="9">
        <v>1140</v>
      </c>
      <c r="C2" s="91"/>
      <c r="D2" s="91"/>
      <c r="E2" s="91"/>
      <c r="F2" s="91"/>
      <c r="G2" s="91"/>
    </row>
    <row r="3" spans="1:7" ht="12.75">
      <c r="A3" t="s">
        <v>85</v>
      </c>
      <c r="B3" s="24">
        <v>0.149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169.85999999999999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27.5</v>
      </c>
      <c r="C7" s="93" t="s">
        <v>151</v>
      </c>
      <c r="D7" s="91"/>
      <c r="E7" s="91"/>
      <c r="F7" s="91"/>
      <c r="G7" s="91"/>
    </row>
    <row r="8" spans="1:7" ht="12.75">
      <c r="A8" s="1" t="s">
        <v>9</v>
      </c>
      <c r="B8" s="11">
        <v>27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6</v>
      </c>
      <c r="C10" s="93" t="s">
        <v>160</v>
      </c>
      <c r="D10" s="91"/>
      <c r="E10" s="91"/>
      <c r="F10" s="91"/>
      <c r="G10" s="91"/>
    </row>
    <row r="11" spans="1:7" ht="12.75">
      <c r="A11" s="1" t="s">
        <v>12</v>
      </c>
      <c r="B11" s="11">
        <v>17.02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10.4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9.68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12.83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2.28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12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3.27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127.97999999999999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4.95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15.56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8.78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59.29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187.26999999999998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-17.409999999999997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0.11226315789473683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0.05200877192982456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0.16427192982456137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7" sqref="C7:G7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90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1080</v>
      </c>
      <c r="C2" s="91"/>
      <c r="D2" s="91"/>
      <c r="E2" s="91"/>
      <c r="F2" s="91"/>
      <c r="G2" s="91"/>
    </row>
    <row r="3" spans="1:7" ht="12.75">
      <c r="A3" t="s">
        <v>85</v>
      </c>
      <c r="B3" s="24">
        <v>0.224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241.92000000000002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43.05</v>
      </c>
      <c r="C7" s="93" t="s">
        <v>151</v>
      </c>
      <c r="D7" s="91"/>
      <c r="E7" s="91"/>
      <c r="F7" s="91"/>
      <c r="G7" s="91"/>
    </row>
    <row r="8" spans="1:7" ht="12.75">
      <c r="A8" s="1" t="s">
        <v>9</v>
      </c>
      <c r="B8" s="11">
        <v>27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12</v>
      </c>
      <c r="C10" s="93" t="s">
        <v>161</v>
      </c>
      <c r="D10" s="91"/>
      <c r="E10" s="91"/>
      <c r="F10" s="91"/>
      <c r="G10" s="91"/>
    </row>
    <row r="11" spans="1:7" ht="12.75">
      <c r="A11" s="1" t="s">
        <v>12</v>
      </c>
      <c r="B11" s="11">
        <v>15.55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13.6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9.61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12.79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2.16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18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4.04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157.79999999999998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4.92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15.5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8.75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59.17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216.96999999999997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24.950000000000045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0.1461111111111111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0.05478703703703704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0.20089814814814813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95" t="s">
        <v>30</v>
      </c>
      <c r="D1" s="94"/>
      <c r="E1" s="94"/>
      <c r="F1" s="94"/>
      <c r="G1" s="94"/>
    </row>
    <row r="2" spans="1:7" ht="12.75">
      <c r="A2" t="s">
        <v>28</v>
      </c>
      <c r="B2" s="9">
        <v>1010</v>
      </c>
      <c r="C2" s="91"/>
      <c r="D2" s="91"/>
      <c r="E2" s="91"/>
      <c r="F2" s="91"/>
      <c r="G2" s="91"/>
    </row>
    <row r="3" spans="1:7" ht="12.75">
      <c r="A3" t="s">
        <v>85</v>
      </c>
      <c r="B3" s="12">
        <v>0.168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169.68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40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14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 t="s">
        <v>152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27.17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10.01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3.23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126.31000000000002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4.76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15.05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8.66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30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58.47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184.78000000000003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-15.100000000000023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0.1250594059405941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0.05789108910891089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0.18295049504950497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2009-12-11T23:15:57Z</cp:lastPrinted>
  <dcterms:created xsi:type="dcterms:W3CDTF">2005-01-10T15:34:54Z</dcterms:created>
  <dcterms:modified xsi:type="dcterms:W3CDTF">2009-12-13T20:07:57Z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