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<sst xmlns="http://schemas.openxmlformats.org/spreadsheetml/2006/main" count="762" uniqueCount="175">
  <si>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</si>
  <si>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</si>
  <si>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</si>
  <si>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</si>
  <si>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</si>
  <si>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</si>
  <si>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</si>
  <si>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</si>
  <si>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</si>
  <si>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</si>
  <si>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</si>
  <si>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</si>
  <si>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</si>
  <si>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</si>
  <si>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</si>
  <si>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</si>
  <si>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</si>
  <si>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</si>
  <si>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</si>
  <si>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</si>
  <si>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</si>
  <si>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</si>
  <si>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</si>
  <si>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</si>
  <si>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</si>
  <si>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</si>
  <si>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</si>
  <si>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</si>
  <si>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</si>
  <si>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</si>
  <si>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</si>
  <si>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</si>
  <si>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</si>
  <si>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</si>
  <si>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</si>
  <si>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</si>
  <si>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</si>
  <si>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</si>
  <si>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</si>
  <si>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</si>
  <si>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</si>
  <si>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</si>
  <si>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</si>
  <si>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</si>
  <si>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</si>
  <si>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</si>
  <si>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</si>
  <si>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</si>
  <si>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</si>
  <si>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</si>
  <si>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</si>
  <si>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</si>
  <si>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</si>
  <si>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</si>
  <si>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</si>
  <si>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</si>
  <si>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</si>
  <si>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</si>
  <si>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</si>
  <si>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</si>
  <si>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</si>
  <si>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</si>
  <si>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</si>
  <si>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</si>
  <si>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</si>
  <si>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</si>
  <si>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</si>
  <si>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</si>
  <si>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</si>
  <si>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</si>
  <si>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</si>
  <si>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</si>
  <si>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</si>
  <si>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</si>
  <si>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</si>
  <si>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</si>
  <si>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</si>
  <si>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</si>
  <si>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</si>
  <si>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</si>
  <si>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</si>
  <si>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</si>
  <si>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</si>
  <si>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</si>
  <si>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</si>
  <si>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</si>
  <si>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</si>
  <si>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</si>
  <si>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</si>
  <si>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</si>
  <si>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</si>
  <si>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</si>
  <si>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</si>
  <si>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</si>
  <si>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</si>
  <si>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</si>
  <si>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</si>
  <si>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</si>
  <si>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</si>
  <si>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</si>
  <si>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</si>
  <si>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</si>
  <si>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</si>
  <si>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</si>
  <si>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</si>
  <si>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</si>
  <si>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</si>
  <si>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</si>
  <si>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</si>
  <si>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</si>
  <si>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</si>
  <si>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</si>
  <si>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</si>
  <si>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</si>
  <si>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</si>
  <si>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</si>
  <si>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</si>
  <si>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</si>
  <si>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</si>
  <si>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</si>
  <si>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</si>
  <si>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</si>
  <si>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</si>
  <si>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</si>
  <si>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</si>
  <si>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</si>
  <si>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</si>
  <si>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</si>
  <si>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</si>
  <si>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</si>
  <si>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</si>
  <si>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</si>
  <si>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</si>
  <si>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</si>
  <si>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</si>
  <si>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</si>
  <si>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</si>
  <si>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</si>
  <si>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</si>
  <si>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</si>
  <si>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Includes seed treatment for wireworm and flea beetle</t>
  </si>
  <si>
    <t>Fungicide for white mold would cost about $18</t>
  </si>
  <si>
    <t>Includes pre-harvest dessicant</t>
  </si>
  <si>
    <t>Insecticide treatment for cutworm would be about $5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</si>
  <si>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</si>
  <si>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</si>
  <si>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</si>
  <si>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</si>
  <si>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</si>
  <si>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</si>
  <si>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>Market</t>
  </si>
  <si>
    <t xml:space="preserve">  Market Price</t>
  </si>
  <si>
    <t>Fungicide for rust would cost $4 plus application</t>
  </si>
  <si>
    <t>seed treatment</t>
  </si>
  <si>
    <t>inoculant, rock roller rent, soil testing</t>
  </si>
  <si>
    <t xml:space="preserve">Fungicide for alternaria leaf spot </t>
  </si>
  <si>
    <t>Fungicide for ascochyta/anthracnose would cost $16</t>
  </si>
  <si>
    <t>Insecticide for cutworms and/or pea aphids would cost $5.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</si>
  <si>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</si>
  <si>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</si>
  <si>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</si>
  <si>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</si>
  <si>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Crop ins. only available by written agreement in some counties</t>
  </si>
  <si>
    <t>Cost includes $8 for inoculant and fungicide seed treatment</t>
  </si>
  <si>
    <t>only available by written agreement in most counties of region</t>
  </si>
  <si>
    <t>Insurance is not available in some counties of this region</t>
  </si>
  <si>
    <t>Insurance is not available for most counties in this region</t>
  </si>
  <si>
    <t>North Dakota 2015 Projected Crop Budgets - South West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</si>
  <si>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</si>
  <si>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</si>
  <si>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</si>
  <si>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Malt price, price est. for feed quality is $2.94</t>
  </si>
  <si>
    <t>Yellow pea food quality. Estimate $7.75 green pea food quality</t>
  </si>
  <si>
    <t xml:space="preserve"> 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</si>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</sst>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5" t="s">
        <v>167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102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103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104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105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106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168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169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107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108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109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8" t="s">
        <v>158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110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111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134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112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113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114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115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116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117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118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119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120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121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128</v>
      </c>
      <c r="B32" s="41" t="s">
        <v>129</v>
      </c>
      <c r="C32" s="41"/>
      <c r="D32" s="45"/>
      <c r="E32" s="41" t="s">
        <v>130</v>
      </c>
      <c r="F32" s="41"/>
      <c r="G32" s="41"/>
      <c r="H32" s="41"/>
    </row>
    <row r="33" spans="1:11" ht="12.75">
      <c r="A33" s="41" t="s">
        <v>131</v>
      </c>
      <c r="B33" s="87" t="s">
        <v>132</v>
      </c>
      <c r="C33" s="88"/>
      <c r="D33" s="88"/>
      <c r="E33" s="88"/>
      <c r="F33" s="88"/>
      <c r="G33" s="88"/>
      <c r="H33" s="41" t="s">
        <v>133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3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151</v>
      </c>
      <c r="B3" s="12">
        <v>0.168</v>
      </c>
      <c r="C3" s="79"/>
    </row>
    <row r="4" spans="1:3" ht="12.75">
      <c r="A4" t="s">
        <v>27</v>
      </c>
      <c r="B4" s="2">
        <f>B2*B3</f>
        <v>235.20000000000002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51.25</v>
      </c>
      <c r="C7" s="79"/>
    </row>
    <row r="8" spans="1:3" ht="12.75">
      <c r="A8" s="1" t="s">
        <v>9</v>
      </c>
      <c r="B8" s="11">
        <v>20.7</v>
      </c>
      <c r="C8" s="79"/>
    </row>
    <row r="9" spans="1:3" ht="12.75">
      <c r="A9" s="1" t="s">
        <v>24</v>
      </c>
      <c r="B9" s="11">
        <v>0</v>
      </c>
      <c r="C9" s="79" t="s">
        <v>141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57.18</v>
      </c>
      <c r="C11" s="79"/>
    </row>
    <row r="12" spans="1:3" ht="12.75">
      <c r="A12" s="1" t="s">
        <v>11</v>
      </c>
      <c r="B12" s="11">
        <v>10.8</v>
      </c>
      <c r="C12" s="79"/>
    </row>
    <row r="13" spans="1:3" ht="12.75">
      <c r="A13" s="1" t="s">
        <v>13</v>
      </c>
      <c r="B13" s="11">
        <v>11.49</v>
      </c>
      <c r="C13" s="79"/>
    </row>
    <row r="14" spans="1:3" ht="12.75">
      <c r="A14" s="1" t="s">
        <v>14</v>
      </c>
      <c r="B14" s="11">
        <v>15.21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3.7</v>
      </c>
      <c r="C17" s="79"/>
    </row>
    <row r="18" spans="1:3" ht="12.75">
      <c r="A18" t="s">
        <v>2</v>
      </c>
      <c r="B18" s="2">
        <f>SUM(B7:B17)</f>
        <v>177.83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6.28</v>
      </c>
      <c r="C21" s="79"/>
    </row>
    <row r="22" spans="1:3" ht="12.75">
      <c r="A22" s="1" t="s">
        <v>19</v>
      </c>
      <c r="B22" s="7">
        <v>17.56</v>
      </c>
      <c r="C22" s="79"/>
    </row>
    <row r="23" spans="1:3" ht="12.75">
      <c r="A23" s="1" t="s">
        <v>20</v>
      </c>
      <c r="B23" s="7">
        <v>9.55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71.89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249.72000000000003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-14.52000000000001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0.1270214285714286</v>
      </c>
      <c r="C32" s="79"/>
    </row>
    <row r="33" spans="1:3" ht="12.75">
      <c r="A33" t="s">
        <v>23</v>
      </c>
      <c r="B33" s="13">
        <f>B25/B2</f>
        <v>0.05135</v>
      </c>
      <c r="C33" s="79"/>
    </row>
    <row r="34" spans="1:3" ht="12.75">
      <c r="A34" t="s">
        <v>26</v>
      </c>
      <c r="B34" s="13">
        <f>B27/B2</f>
        <v>0.1783714285714286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2" t="s">
        <v>30</v>
      </c>
    </row>
    <row r="2" spans="1:3" ht="12.75">
      <c r="A2" t="s">
        <v>28</v>
      </c>
      <c r="B2" s="9">
        <v>19</v>
      </c>
      <c r="C2" s="79"/>
    </row>
    <row r="3" spans="1:3" ht="12.75">
      <c r="A3" t="s">
        <v>151</v>
      </c>
      <c r="B3" s="12">
        <v>11.33</v>
      </c>
      <c r="C3" s="79"/>
    </row>
    <row r="4" spans="1:3" ht="12.75">
      <c r="A4" t="s">
        <v>27</v>
      </c>
      <c r="B4" s="2">
        <f>B2*B3</f>
        <v>215.27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12.6</v>
      </c>
      <c r="C7" s="79"/>
    </row>
    <row r="8" spans="1:3" ht="12.75">
      <c r="A8" s="1" t="s">
        <v>9</v>
      </c>
      <c r="B8" s="11">
        <v>25.4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22.88</v>
      </c>
      <c r="C11" s="79"/>
    </row>
    <row r="12" spans="1:3" ht="12.75">
      <c r="A12" s="1" t="s">
        <v>11</v>
      </c>
      <c r="B12" s="11">
        <v>8.9</v>
      </c>
      <c r="C12" s="79"/>
    </row>
    <row r="13" spans="1:3" ht="12.75">
      <c r="A13" s="1" t="s">
        <v>13</v>
      </c>
      <c r="B13" s="11">
        <v>11.87</v>
      </c>
      <c r="C13" s="79"/>
    </row>
    <row r="14" spans="1:3" ht="12.75">
      <c r="A14" s="1" t="s">
        <v>14</v>
      </c>
      <c r="B14" s="11">
        <v>15.84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2.1</v>
      </c>
      <c r="C17" s="79"/>
    </row>
    <row r="18" spans="1:3" ht="12.75">
      <c r="A18" t="s">
        <v>2</v>
      </c>
      <c r="B18" s="2">
        <f>SUM(B7:B17)</f>
        <v>101.09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6.41</v>
      </c>
      <c r="C21" s="79"/>
    </row>
    <row r="22" spans="1:3" ht="12.75">
      <c r="A22" s="1" t="s">
        <v>19</v>
      </c>
      <c r="B22" s="7">
        <v>18.03</v>
      </c>
      <c r="C22" s="79"/>
    </row>
    <row r="23" spans="1:3" ht="12.75">
      <c r="A23" s="1" t="s">
        <v>20</v>
      </c>
      <c r="B23" s="7">
        <v>10.22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73.16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174.25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41.02000000000001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5.320526315789474</v>
      </c>
      <c r="C32" s="79"/>
    </row>
    <row r="33" spans="1:3" ht="12.75">
      <c r="A33" t="s">
        <v>23</v>
      </c>
      <c r="B33" s="2">
        <f>B25/B2</f>
        <v>3.8505263157894736</v>
      </c>
      <c r="C33" s="79"/>
    </row>
    <row r="34" spans="1:3" ht="12.75">
      <c r="A34" t="s">
        <v>26</v>
      </c>
      <c r="B34" s="2">
        <f>B27/B2</f>
        <v>9.171052631578947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2" t="s">
        <v>30</v>
      </c>
    </row>
    <row r="2" spans="1:3" ht="12.75">
      <c r="A2" t="s">
        <v>28</v>
      </c>
      <c r="B2" s="9">
        <v>31</v>
      </c>
      <c r="C2" s="79"/>
    </row>
    <row r="3" spans="1:3" ht="12.75">
      <c r="A3" t="s">
        <v>151</v>
      </c>
      <c r="B3" s="12">
        <v>6.3</v>
      </c>
      <c r="C3" s="81" t="s">
        <v>172</v>
      </c>
    </row>
    <row r="4" spans="1:3" ht="12.75">
      <c r="A4" t="s">
        <v>27</v>
      </c>
      <c r="B4" s="2">
        <f>B2*B3</f>
        <v>195.29999999999998</v>
      </c>
      <c r="C4" s="81" t="s">
        <v>173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38.25</v>
      </c>
      <c r="C7" s="79" t="s">
        <v>174</v>
      </c>
    </row>
    <row r="8" spans="1:3" ht="12.75">
      <c r="A8" s="1" t="s">
        <v>9</v>
      </c>
      <c r="B8" s="11">
        <v>31.75</v>
      </c>
      <c r="C8" s="79"/>
    </row>
    <row r="9" spans="1:3" ht="12.75">
      <c r="A9" s="1" t="s">
        <v>24</v>
      </c>
      <c r="B9" s="11">
        <v>1.5</v>
      </c>
      <c r="C9" s="79" t="s">
        <v>153</v>
      </c>
    </row>
    <row r="10" spans="1:3" ht="12.75">
      <c r="A10" s="1" t="s">
        <v>10</v>
      </c>
      <c r="B10" s="11">
        <v>0</v>
      </c>
      <c r="C10" s="79" t="s">
        <v>157</v>
      </c>
    </row>
    <row r="11" spans="1:3" ht="12.75">
      <c r="A11" s="1" t="s">
        <v>12</v>
      </c>
      <c r="B11" s="11">
        <v>6.64</v>
      </c>
      <c r="C11" s="79"/>
    </row>
    <row r="12" spans="1:3" ht="12.75">
      <c r="A12" s="1" t="s">
        <v>11</v>
      </c>
      <c r="B12" s="11">
        <v>8.6</v>
      </c>
      <c r="C12" s="79"/>
    </row>
    <row r="13" spans="1:3" ht="12.75">
      <c r="A13" s="1" t="s">
        <v>13</v>
      </c>
      <c r="B13" s="11">
        <v>13.52</v>
      </c>
      <c r="C13" s="79"/>
    </row>
    <row r="14" spans="1:3" ht="12.75">
      <c r="A14" s="1" t="s">
        <v>14</v>
      </c>
      <c r="B14" s="11">
        <v>17.66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6</v>
      </c>
      <c r="C16" s="79" t="s">
        <v>154</v>
      </c>
    </row>
    <row r="17" spans="1:3" ht="12.75">
      <c r="A17" s="1" t="s">
        <v>17</v>
      </c>
      <c r="B17" s="12">
        <v>2.63</v>
      </c>
      <c r="C17" s="79"/>
    </row>
    <row r="18" spans="1:3" ht="12.75">
      <c r="A18" t="s">
        <v>2</v>
      </c>
      <c r="B18" s="2">
        <f>SUM(B7:B17)</f>
        <v>126.54999999999998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6.88</v>
      </c>
      <c r="C21" s="79"/>
    </row>
    <row r="22" spans="1:3" ht="12.75">
      <c r="A22" s="1" t="s">
        <v>19</v>
      </c>
      <c r="B22" s="7">
        <v>21.1</v>
      </c>
      <c r="C22" s="79"/>
    </row>
    <row r="23" spans="1:3" ht="12.75">
      <c r="A23" s="1" t="s">
        <v>20</v>
      </c>
      <c r="B23" s="7">
        <v>11.42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77.9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204.45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-9.150000000000006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4.082258064516129</v>
      </c>
      <c r="C32" s="79"/>
    </row>
    <row r="33" spans="1:3" ht="12.75">
      <c r="A33" t="s">
        <v>23</v>
      </c>
      <c r="B33" s="2">
        <f>B25/B2</f>
        <v>2.512903225806452</v>
      </c>
      <c r="C33" s="79"/>
    </row>
    <row r="34" spans="1:3" ht="12.75">
      <c r="A34" t="s">
        <v>26</v>
      </c>
      <c r="B34" s="2">
        <f>B27/B2</f>
        <v>6.59516129032258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2" t="s">
        <v>30</v>
      </c>
    </row>
    <row r="2" spans="1:3" ht="12.75">
      <c r="A2" t="s">
        <v>28</v>
      </c>
      <c r="B2" s="9">
        <v>56</v>
      </c>
      <c r="C2" s="79"/>
    </row>
    <row r="3" spans="1:3" ht="12.75">
      <c r="A3" t="s">
        <v>151</v>
      </c>
      <c r="B3" s="12">
        <v>2.47</v>
      </c>
      <c r="C3" s="79"/>
    </row>
    <row r="4" spans="1:3" ht="12.75">
      <c r="A4" t="s">
        <v>27</v>
      </c>
      <c r="B4" s="2">
        <f>B2*B3</f>
        <v>138.32000000000002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</v>
      </c>
      <c r="C7" s="79"/>
    </row>
    <row r="8" spans="1:3" ht="12.75">
      <c r="A8" s="1" t="s">
        <v>9</v>
      </c>
      <c r="B8" s="11">
        <v>9.8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35.1</v>
      </c>
      <c r="C11" s="79"/>
    </row>
    <row r="12" spans="1:3" ht="12.75">
      <c r="A12" s="1" t="s">
        <v>11</v>
      </c>
      <c r="B12" s="11">
        <v>10.7</v>
      </c>
      <c r="C12" s="79"/>
    </row>
    <row r="13" spans="1:3" ht="12.75">
      <c r="A13" s="1" t="s">
        <v>13</v>
      </c>
      <c r="B13" s="11">
        <v>13.96</v>
      </c>
      <c r="C13" s="79"/>
    </row>
    <row r="14" spans="1:3" ht="12.75">
      <c r="A14" s="1" t="s">
        <v>14</v>
      </c>
      <c r="B14" s="11">
        <v>16.6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2.25</v>
      </c>
      <c r="C17" s="79"/>
    </row>
    <row r="18" spans="1:3" ht="12.75">
      <c r="A18" t="s">
        <v>2</v>
      </c>
      <c r="B18" s="2">
        <f>SUM(B7:B17)</f>
        <v>107.91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7.12</v>
      </c>
      <c r="C21" s="79"/>
    </row>
    <row r="22" spans="1:3" ht="12.75">
      <c r="A22" s="1" t="s">
        <v>19</v>
      </c>
      <c r="B22" s="7">
        <v>19.79</v>
      </c>
      <c r="C22" s="79"/>
    </row>
    <row r="23" spans="1:3" ht="12.75">
      <c r="A23" s="1" t="s">
        <v>20</v>
      </c>
      <c r="B23" s="7">
        <v>11.39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76.8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184.70999999999998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-46.38999999999996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1.9269642857142857</v>
      </c>
      <c r="C32" s="79"/>
    </row>
    <row r="33" spans="1:3" ht="12.75">
      <c r="A33" t="s">
        <v>23</v>
      </c>
      <c r="B33" s="2">
        <f>B25/B2</f>
        <v>1.3714285714285714</v>
      </c>
      <c r="C33" s="79"/>
    </row>
    <row r="34" spans="1:3" ht="12.75">
      <c r="A34" t="s">
        <v>26</v>
      </c>
      <c r="B34" s="2">
        <f>B27/B2</f>
        <v>3.298392857142857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2" t="s">
        <v>30</v>
      </c>
    </row>
    <row r="2" spans="1:3" ht="12.75">
      <c r="A2" t="s">
        <v>28</v>
      </c>
      <c r="B2" s="9">
        <v>1310</v>
      </c>
      <c r="C2" s="79"/>
    </row>
    <row r="3" spans="1:3" ht="12.75">
      <c r="A3" t="s">
        <v>151</v>
      </c>
      <c r="B3" s="10">
        <v>0.23</v>
      </c>
      <c r="C3" s="79"/>
    </row>
    <row r="4" spans="1:3" ht="12.75">
      <c r="A4" t="s">
        <v>27</v>
      </c>
      <c r="B4" s="2">
        <f>B2*B3</f>
        <v>301.3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28</v>
      </c>
      <c r="C7" s="79"/>
    </row>
    <row r="8" spans="1:3" ht="12.75">
      <c r="A8" s="1" t="s">
        <v>9</v>
      </c>
      <c r="B8" s="11">
        <v>36.4</v>
      </c>
      <c r="C8" s="79" t="s">
        <v>142</v>
      </c>
    </row>
    <row r="9" spans="1:3" ht="12.75">
      <c r="A9" s="1" t="s">
        <v>24</v>
      </c>
      <c r="B9" s="11">
        <v>0</v>
      </c>
      <c r="C9" s="79" t="s">
        <v>156</v>
      </c>
    </row>
    <row r="10" spans="1:3" ht="12.75">
      <c r="A10" s="1" t="s">
        <v>10</v>
      </c>
      <c r="B10" s="11">
        <v>0</v>
      </c>
      <c r="C10" s="79" t="s">
        <v>143</v>
      </c>
    </row>
    <row r="11" spans="1:3" ht="12.75">
      <c r="A11" s="1" t="s">
        <v>12</v>
      </c>
      <c r="B11" s="11">
        <v>4.67</v>
      </c>
      <c r="C11" s="79"/>
    </row>
    <row r="12" spans="1:3" ht="12.75">
      <c r="A12" s="1" t="s">
        <v>11</v>
      </c>
      <c r="B12" s="11">
        <v>17.1</v>
      </c>
      <c r="C12" s="79"/>
    </row>
    <row r="13" spans="1:3" ht="12.75">
      <c r="A13" s="1" t="s">
        <v>13</v>
      </c>
      <c r="B13" s="11">
        <v>14.3</v>
      </c>
      <c r="C13" s="79"/>
    </row>
    <row r="14" spans="1:3" ht="12.75">
      <c r="A14" s="1" t="s">
        <v>14</v>
      </c>
      <c r="B14" s="11">
        <v>18.7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2.73</v>
      </c>
      <c r="C17" s="79"/>
    </row>
    <row r="18" spans="1:3" ht="12.75">
      <c r="A18" t="s">
        <v>2</v>
      </c>
      <c r="B18" s="2">
        <f>SUM(B7:B17)</f>
        <v>131.15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6.96</v>
      </c>
      <c r="C21" s="79"/>
    </row>
    <row r="22" spans="1:3" ht="12.75">
      <c r="A22" s="1" t="s">
        <v>19</v>
      </c>
      <c r="B22" s="7">
        <v>21.82</v>
      </c>
      <c r="C22" s="79"/>
    </row>
    <row r="23" spans="1:3" ht="12.75">
      <c r="A23" s="1" t="s">
        <v>20</v>
      </c>
      <c r="B23" s="7">
        <v>11.99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79.27000000000001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210.42000000000002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90.88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0.1001145038167939</v>
      </c>
      <c r="C32" s="79"/>
    </row>
    <row r="33" spans="1:3" ht="12.75">
      <c r="A33" t="s">
        <v>23</v>
      </c>
      <c r="B33" s="13">
        <f>B25/B2</f>
        <v>0.0605114503816794</v>
      </c>
      <c r="C33" s="79"/>
    </row>
    <row r="34" spans="1:3" ht="12.75">
      <c r="A34" t="s">
        <v>26</v>
      </c>
      <c r="B34" s="13">
        <f>B27/B2</f>
        <v>0.16062595419847328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2" t="s">
        <v>30</v>
      </c>
    </row>
    <row r="2" spans="1:3" ht="12.75">
      <c r="A2" t="s">
        <v>28</v>
      </c>
      <c r="B2" s="9">
        <v>800</v>
      </c>
      <c r="C2" s="79"/>
    </row>
    <row r="3" spans="1:3" ht="12.75">
      <c r="A3" t="s">
        <v>151</v>
      </c>
      <c r="B3" s="10">
        <v>0.298</v>
      </c>
      <c r="C3" s="79"/>
    </row>
    <row r="4" spans="1:3" ht="12.75">
      <c r="A4" t="s">
        <v>27</v>
      </c>
      <c r="B4" s="27">
        <f>B2*B3</f>
        <v>238.39999999999998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20.1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21.55</v>
      </c>
      <c r="C11" s="79"/>
    </row>
    <row r="12" spans="1:3" ht="12.75">
      <c r="A12" s="1" t="s">
        <v>11</v>
      </c>
      <c r="B12" s="11">
        <v>15.7</v>
      </c>
      <c r="C12" s="81" t="s">
        <v>165</v>
      </c>
    </row>
    <row r="13" spans="1:3" ht="12.75">
      <c r="A13" s="1" t="s">
        <v>13</v>
      </c>
      <c r="B13" s="11">
        <v>12.82</v>
      </c>
      <c r="C13" s="79"/>
    </row>
    <row r="14" spans="1:3" ht="12.75">
      <c r="A14" s="1" t="s">
        <v>14</v>
      </c>
      <c r="B14" s="11">
        <v>16.54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2.36</v>
      </c>
      <c r="C17" s="79"/>
    </row>
    <row r="18" spans="1:3" ht="12.75">
      <c r="A18" t="s">
        <v>2</v>
      </c>
      <c r="B18" s="2">
        <f>SUM(B7:B17)</f>
        <v>113.57000000000001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6.72</v>
      </c>
      <c r="C21" s="79"/>
    </row>
    <row r="22" spans="1:3" ht="12.75">
      <c r="A22" s="1" t="s">
        <v>19</v>
      </c>
      <c r="B22" s="7">
        <v>18.99</v>
      </c>
      <c r="C22" s="79"/>
    </row>
    <row r="23" spans="1:3" ht="12.75">
      <c r="A23" s="1" t="s">
        <v>20</v>
      </c>
      <c r="B23" s="7">
        <v>11.43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75.64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189.21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49.18999999999997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0.14196250000000002</v>
      </c>
      <c r="C32" s="79"/>
    </row>
    <row r="33" spans="1:3" ht="12.75">
      <c r="A33" t="s">
        <v>23</v>
      </c>
      <c r="B33" s="13">
        <f>B25/B2</f>
        <v>0.09455</v>
      </c>
      <c r="C33" s="79"/>
    </row>
    <row r="34" spans="1:3" ht="12.75">
      <c r="A34" t="s">
        <v>26</v>
      </c>
      <c r="B34" s="13">
        <f>B27/B2</f>
        <v>0.23651250000000001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84</v>
      </c>
      <c r="B1" s="22" t="s">
        <v>0</v>
      </c>
      <c r="C1" s="82" t="s">
        <v>30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151</v>
      </c>
      <c r="B3" s="10">
        <v>0.24</v>
      </c>
      <c r="C3" s="79"/>
    </row>
    <row r="4" spans="1:3" ht="12.75">
      <c r="A4" t="s">
        <v>27</v>
      </c>
      <c r="B4" s="2">
        <f>B2*B3</f>
        <v>252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11.7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79" t="s">
        <v>155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21.44</v>
      </c>
      <c r="C11" s="79"/>
    </row>
    <row r="12" spans="1:3" ht="12.75">
      <c r="A12" s="1" t="s">
        <v>11</v>
      </c>
      <c r="B12" s="11">
        <v>9.7</v>
      </c>
      <c r="C12" s="79"/>
    </row>
    <row r="13" spans="1:3" ht="12.75">
      <c r="A13" s="1" t="s">
        <v>13</v>
      </c>
      <c r="B13" s="11">
        <v>12.05</v>
      </c>
      <c r="C13" s="79"/>
    </row>
    <row r="14" spans="1:3" ht="12.75">
      <c r="A14" s="1" t="s">
        <v>14</v>
      </c>
      <c r="B14" s="11">
        <v>16.02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2.51</v>
      </c>
      <c r="C17" s="79"/>
    </row>
    <row r="18" spans="1:3" ht="12.75">
      <c r="A18" t="s">
        <v>2</v>
      </c>
      <c r="B18" s="2">
        <f>SUM(B7:B17)</f>
        <v>120.52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6.44</v>
      </c>
      <c r="C21" s="79"/>
    </row>
    <row r="22" spans="1:3" ht="12.75">
      <c r="A22" s="1" t="s">
        <v>19</v>
      </c>
      <c r="B22" s="7">
        <v>18.25</v>
      </c>
      <c r="C22" s="79"/>
    </row>
    <row r="23" spans="1:3" ht="12.75">
      <c r="A23" s="1" t="s">
        <v>20</v>
      </c>
      <c r="B23" s="7">
        <v>10.06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73.25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193.76999999999998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58.23000000000002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0.11478095238095237</v>
      </c>
      <c r="C32" s="79"/>
    </row>
    <row r="33" spans="1:3" ht="12.75">
      <c r="A33" t="s">
        <v>23</v>
      </c>
      <c r="B33" s="13">
        <f>B25/B2</f>
        <v>0.06976190476190476</v>
      </c>
      <c r="C33" s="79"/>
    </row>
    <row r="34" spans="1:3" ht="12.75">
      <c r="A34" t="s">
        <v>26</v>
      </c>
      <c r="B34" s="13">
        <f>B27/B2</f>
        <v>0.18454285714285712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2" t="s">
        <v>30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151</v>
      </c>
      <c r="B3" s="10">
        <v>0.249</v>
      </c>
      <c r="C3" s="79"/>
    </row>
    <row r="4" spans="1:3" ht="12.75">
      <c r="A4" t="s">
        <v>27</v>
      </c>
      <c r="B4" s="2">
        <f>B2*B3</f>
        <v>211.65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31</v>
      </c>
      <c r="C7" s="79"/>
    </row>
    <row r="8" spans="1:3" ht="12.75">
      <c r="A8" s="1" t="s">
        <v>9</v>
      </c>
      <c r="B8" s="11">
        <v>18.1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12.27</v>
      </c>
      <c r="C11" s="79"/>
    </row>
    <row r="12" spans="1:3" ht="12.75">
      <c r="A12" s="1" t="s">
        <v>11</v>
      </c>
      <c r="B12" s="11">
        <v>10.7</v>
      </c>
      <c r="C12" s="81" t="s">
        <v>166</v>
      </c>
    </row>
    <row r="13" spans="1:3" ht="12.75">
      <c r="A13" s="1" t="s">
        <v>13</v>
      </c>
      <c r="B13" s="11">
        <v>12.34</v>
      </c>
      <c r="C13" s="79"/>
    </row>
    <row r="14" spans="1:3" ht="12.75">
      <c r="A14" s="1" t="s">
        <v>14</v>
      </c>
      <c r="B14" s="11">
        <v>15.86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2.16</v>
      </c>
      <c r="C17" s="79"/>
    </row>
    <row r="18" spans="1:3" ht="12.75">
      <c r="A18" t="s">
        <v>2</v>
      </c>
      <c r="B18" s="2">
        <f>SUM(B7:B17)</f>
        <v>103.93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18.42</v>
      </c>
      <c r="C22" s="79"/>
    </row>
    <row r="23" spans="1:3" ht="12.75">
      <c r="A23" s="1" t="s">
        <v>20</v>
      </c>
      <c r="B23" s="7">
        <v>10.72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74.19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178.12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33.53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0.12227058823529413</v>
      </c>
      <c r="C32" s="79"/>
    </row>
    <row r="33" spans="1:3" ht="12.75">
      <c r="A33" t="s">
        <v>23</v>
      </c>
      <c r="B33" s="13">
        <f>B25/B2</f>
        <v>0.08728235294117646</v>
      </c>
      <c r="C33" s="79"/>
    </row>
    <row r="34" spans="1:3" ht="12.75">
      <c r="A34" t="s">
        <v>26</v>
      </c>
      <c r="B34" s="13">
        <f>B27/B2</f>
        <v>0.20955294117647058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151</v>
      </c>
      <c r="B3" s="10">
        <v>0.075</v>
      </c>
      <c r="C3" s="79"/>
    </row>
    <row r="4" spans="1:3" ht="12.75">
      <c r="A4" t="s">
        <v>27</v>
      </c>
      <c r="B4" s="2">
        <f>B2*B3</f>
        <v>105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7.5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18.2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12.74</v>
      </c>
      <c r="C13" s="79"/>
    </row>
    <row r="14" spans="1:3" ht="12.75">
      <c r="A14" s="1" t="s">
        <v>14</v>
      </c>
      <c r="B14" s="11">
        <v>16.04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1.52</v>
      </c>
      <c r="C17" s="79"/>
    </row>
    <row r="18" spans="1:3" ht="12.75">
      <c r="A18" t="s">
        <v>2</v>
      </c>
      <c r="B18" s="2">
        <f>SUM(B7:B17)</f>
        <v>73.2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6.69</v>
      </c>
      <c r="C21" s="79"/>
    </row>
    <row r="22" spans="1:3" ht="12.75">
      <c r="A22" s="1" t="s">
        <v>19</v>
      </c>
      <c r="B22" s="7">
        <v>18.76</v>
      </c>
      <c r="C22" s="79"/>
    </row>
    <row r="23" spans="1:3" ht="12.75">
      <c r="A23" s="1" t="s">
        <v>20</v>
      </c>
      <c r="B23" s="7">
        <v>10.88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74.83000000000001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148.03000000000003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-43.03000000000003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0.05228571428571429</v>
      </c>
      <c r="C32" s="79"/>
    </row>
    <row r="33" spans="1:3" ht="12.75">
      <c r="A33" t="s">
        <v>23</v>
      </c>
      <c r="B33" s="13">
        <f>B25/B2</f>
        <v>0.05345000000000001</v>
      </c>
      <c r="C33" s="79"/>
    </row>
    <row r="34" spans="1:3" ht="12.75">
      <c r="A34" t="s">
        <v>26</v>
      </c>
      <c r="B34" s="13">
        <f>B27/B2</f>
        <v>0.10573571428571431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148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151</v>
      </c>
      <c r="B3" s="25">
        <v>0.25</v>
      </c>
      <c r="C3" s="79"/>
    </row>
    <row r="4" spans="1:3" ht="12.75">
      <c r="A4" t="s">
        <v>27</v>
      </c>
      <c r="B4" s="2">
        <f>B2*B3</f>
        <v>350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66</v>
      </c>
      <c r="C7" s="79" t="s">
        <v>144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1" t="s">
        <v>149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8.26</v>
      </c>
      <c r="C11" s="79"/>
    </row>
    <row r="12" spans="1:3" ht="12.75">
      <c r="A12" s="1" t="s">
        <v>11</v>
      </c>
      <c r="B12" s="11">
        <v>14.5</v>
      </c>
      <c r="C12" s="79"/>
    </row>
    <row r="13" spans="1:3" ht="12.75">
      <c r="A13" s="1" t="s">
        <v>13</v>
      </c>
      <c r="B13" s="11">
        <v>16.46</v>
      </c>
      <c r="C13" s="79"/>
    </row>
    <row r="14" spans="1:3" ht="12.75">
      <c r="A14" s="1" t="s">
        <v>14</v>
      </c>
      <c r="B14" s="11">
        <v>21.89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4.39</v>
      </c>
      <c r="C17" s="79"/>
    </row>
    <row r="18" spans="1:3" ht="12.75">
      <c r="A18" t="s">
        <v>2</v>
      </c>
      <c r="B18" s="2">
        <f>SUM(B7:B17)</f>
        <v>211.14999999999998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7.64</v>
      </c>
      <c r="C21" s="79"/>
    </row>
    <row r="22" spans="1:3" ht="12.75">
      <c r="A22" s="1" t="s">
        <v>19</v>
      </c>
      <c r="B22" s="7">
        <v>26.3</v>
      </c>
      <c r="C22" s="79"/>
    </row>
    <row r="23" spans="1:3" ht="12.75">
      <c r="A23" s="1" t="s">
        <v>20</v>
      </c>
      <c r="B23" s="7">
        <v>14.19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86.63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297.78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52.22000000000003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0.15082142857142855</v>
      </c>
      <c r="C32" s="79"/>
    </row>
    <row r="33" spans="1:3" ht="12.75">
      <c r="A33" t="s">
        <v>23</v>
      </c>
      <c r="B33" s="13">
        <f>B25/B2</f>
        <v>0.06187857142857143</v>
      </c>
      <c r="C33" s="79"/>
    </row>
    <row r="34" spans="1:3" ht="12.75">
      <c r="A34" t="s">
        <v>26</v>
      </c>
      <c r="B34" s="13">
        <f>B27/B2</f>
        <v>0.21269999999999997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150</v>
      </c>
      <c r="C1" s="52" t="s">
        <v>65</v>
      </c>
      <c r="D1" s="52" t="s">
        <v>122</v>
      </c>
      <c r="E1" s="53" t="s">
        <v>73</v>
      </c>
      <c r="F1" s="52" t="s">
        <v>77</v>
      </c>
      <c r="G1" s="52" t="s">
        <v>78</v>
      </c>
      <c r="H1" s="54" t="s">
        <v>68</v>
      </c>
    </row>
    <row r="2" spans="1:8" ht="12.75">
      <c r="A2" s="55" t="s">
        <v>63</v>
      </c>
      <c r="B2" s="15" t="s">
        <v>64</v>
      </c>
      <c r="C2" s="15" t="s">
        <v>66</v>
      </c>
      <c r="D2" s="46" t="s">
        <v>123</v>
      </c>
      <c r="E2" s="50" t="s">
        <v>74</v>
      </c>
      <c r="F2" s="15" t="s">
        <v>74</v>
      </c>
      <c r="G2" s="15" t="s">
        <v>74</v>
      </c>
      <c r="H2" s="56" t="s">
        <v>67</v>
      </c>
    </row>
    <row r="3" spans="1:8" ht="12.75">
      <c r="A3" s="57" t="s">
        <v>49</v>
      </c>
      <c r="B3" s="47">
        <f>HRSW!B4</f>
        <v>195.35999999999999</v>
      </c>
      <c r="C3" s="47">
        <f>HRSW!B18</f>
        <v>135.28</v>
      </c>
      <c r="D3" s="16">
        <f>B3-C3</f>
        <v>60.079999999999984</v>
      </c>
      <c r="E3" s="18">
        <v>700</v>
      </c>
      <c r="F3" s="19">
        <f aca="true" t="shared" si="0" ref="F3:F21">B3*E3</f>
        <v>136752</v>
      </c>
      <c r="G3" s="19">
        <f aca="true" t="shared" si="1" ref="G3:G21">E3*C3</f>
        <v>94696</v>
      </c>
      <c r="H3" s="34">
        <f>F3-G3</f>
        <v>42056</v>
      </c>
    </row>
    <row r="4" spans="1:8" ht="12.75">
      <c r="A4" s="57" t="s">
        <v>50</v>
      </c>
      <c r="B4" s="47">
        <f>Durum!B4</f>
        <v>229.35</v>
      </c>
      <c r="C4" s="47">
        <f>Durum!B18</f>
        <v>153.34</v>
      </c>
      <c r="D4" s="16">
        <f aca="true" t="shared" si="2" ref="D4:D21">B4-C4</f>
        <v>76.00999999999999</v>
      </c>
      <c r="E4" s="18">
        <v>0</v>
      </c>
      <c r="F4" s="19">
        <f t="shared" si="0"/>
        <v>0</v>
      </c>
      <c r="G4" s="19">
        <f t="shared" si="1"/>
        <v>0</v>
      </c>
      <c r="H4" s="34">
        <f aca="true" t="shared" si="3" ref="H4:H20">F4-G4</f>
        <v>0</v>
      </c>
    </row>
    <row r="5" spans="1:8" ht="12.75">
      <c r="A5" s="57" t="s">
        <v>51</v>
      </c>
      <c r="B5" s="47">
        <f>Barley!B4</f>
        <v>242.76</v>
      </c>
      <c r="C5" s="47">
        <f>Barley!B18</f>
        <v>133.25000000000003</v>
      </c>
      <c r="D5" s="16">
        <f t="shared" si="2"/>
        <v>109.50999999999996</v>
      </c>
      <c r="E5" s="18">
        <v>400</v>
      </c>
      <c r="F5" s="19">
        <f t="shared" si="0"/>
        <v>97104</v>
      </c>
      <c r="G5" s="19">
        <f t="shared" si="1"/>
        <v>53300.000000000015</v>
      </c>
      <c r="H5" s="34">
        <f t="shared" si="3"/>
        <v>43803.999999999985</v>
      </c>
    </row>
    <row r="6" spans="1:8" ht="12.75">
      <c r="A6" s="57" t="s">
        <v>25</v>
      </c>
      <c r="B6" s="47">
        <f>Corn!B4</f>
        <v>297.5</v>
      </c>
      <c r="C6" s="47">
        <f>Corn!B18</f>
        <v>229.59</v>
      </c>
      <c r="D6" s="16">
        <f t="shared" si="2"/>
        <v>67.91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160</v>
      </c>
      <c r="B7" s="47">
        <f>Soy!B4</f>
        <v>203.54999999999998</v>
      </c>
      <c r="C7" s="47">
        <f>Soy!B18</f>
        <v>141.73999999999998</v>
      </c>
      <c r="D7" s="16">
        <f>B7-C7</f>
        <v>61.81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52</v>
      </c>
      <c r="B8" s="47">
        <f>Oil_SF!B4</f>
        <v>253.44</v>
      </c>
      <c r="C8" s="47">
        <f>Oil_SF!B18</f>
        <v>174.96999999999997</v>
      </c>
      <c r="D8" s="16">
        <f t="shared" si="2"/>
        <v>78.47000000000003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8" t="s">
        <v>87</v>
      </c>
      <c r="B9" s="47">
        <f>Conf_SF!B4</f>
        <v>338.39</v>
      </c>
      <c r="C9" s="47">
        <f>Conf_SF!B18</f>
        <v>211.17</v>
      </c>
      <c r="D9" s="16">
        <f t="shared" si="2"/>
        <v>127.22</v>
      </c>
      <c r="E9" s="18">
        <v>300</v>
      </c>
      <c r="F9" s="19">
        <f t="shared" si="0"/>
        <v>101517</v>
      </c>
      <c r="G9" s="19">
        <f t="shared" si="1"/>
        <v>63350.99999999999</v>
      </c>
      <c r="H9" s="34">
        <f>F9-G9</f>
        <v>38166.00000000001</v>
      </c>
    </row>
    <row r="10" spans="1:8" ht="12.75">
      <c r="A10" s="57" t="s">
        <v>53</v>
      </c>
      <c r="B10" s="47">
        <f>Canola!B4</f>
        <v>235.20000000000002</v>
      </c>
      <c r="C10" s="47">
        <f>Canola!B18</f>
        <v>177.83</v>
      </c>
      <c r="D10" s="16">
        <f t="shared" si="2"/>
        <v>57.370000000000005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54</v>
      </c>
      <c r="B11" s="47">
        <f>Flax!B4</f>
        <v>215.27</v>
      </c>
      <c r="C11" s="47">
        <f>Flax!B18</f>
        <v>101.09</v>
      </c>
      <c r="D11" s="16">
        <f t="shared" si="2"/>
        <v>114.18</v>
      </c>
      <c r="E11" s="18">
        <v>200</v>
      </c>
      <c r="F11" s="19">
        <f t="shared" si="0"/>
        <v>43054</v>
      </c>
      <c r="G11" s="19">
        <f t="shared" si="1"/>
        <v>20218</v>
      </c>
      <c r="H11" s="34">
        <f t="shared" si="3"/>
        <v>22836</v>
      </c>
    </row>
    <row r="12" spans="1:8" ht="12.75">
      <c r="A12" s="57" t="s">
        <v>57</v>
      </c>
      <c r="B12" s="47">
        <f>Peas!B4</f>
        <v>195.29999999999998</v>
      </c>
      <c r="C12" s="47">
        <f>Peas!B18</f>
        <v>126.54999999999998</v>
      </c>
      <c r="D12" s="16">
        <f t="shared" si="2"/>
        <v>68.75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Oats!B4</f>
        <v>138.32000000000002</v>
      </c>
      <c r="C13" s="47">
        <f>Oats!B18</f>
        <v>107.91</v>
      </c>
      <c r="D13" s="16">
        <f t="shared" si="2"/>
        <v>30.410000000000025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59</v>
      </c>
      <c r="B14" s="47">
        <f>Lentil!B4</f>
        <v>301.3</v>
      </c>
      <c r="C14" s="47">
        <f>Lentil!B18</f>
        <v>131.15</v>
      </c>
      <c r="D14" s="16">
        <f t="shared" si="2"/>
        <v>170.15</v>
      </c>
      <c r="E14" s="18">
        <v>200</v>
      </c>
      <c r="F14" s="19">
        <f t="shared" si="0"/>
        <v>60260</v>
      </c>
      <c r="G14" s="19">
        <f t="shared" si="1"/>
        <v>26230</v>
      </c>
      <c r="H14" s="34">
        <f t="shared" si="3"/>
        <v>34030</v>
      </c>
    </row>
    <row r="15" spans="1:8" ht="12.75">
      <c r="A15" s="57" t="s">
        <v>55</v>
      </c>
      <c r="B15" s="47">
        <f>Mustard!B4</f>
        <v>238.39999999999998</v>
      </c>
      <c r="C15" s="47">
        <f>Mustard!B18</f>
        <v>113.57000000000001</v>
      </c>
      <c r="D15" s="16">
        <f t="shared" si="2"/>
        <v>124.82999999999997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8" t="s">
        <v>85</v>
      </c>
      <c r="B16" s="47">
        <f>Saffl!B4</f>
        <v>252</v>
      </c>
      <c r="C16" s="47">
        <f>Saffl!B18</f>
        <v>120.52</v>
      </c>
      <c r="D16" s="16">
        <f t="shared" si="2"/>
        <v>131.48000000000002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7" t="s">
        <v>56</v>
      </c>
      <c r="B17" s="47">
        <f>Buckwht!B4</f>
        <v>211.65</v>
      </c>
      <c r="C17" s="47">
        <f>Buckwht!B18</f>
        <v>103.93</v>
      </c>
      <c r="D17" s="16">
        <f t="shared" si="2"/>
        <v>107.72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Millet!B4</f>
        <v>105</v>
      </c>
      <c r="C18" s="47">
        <f>Millet!B18</f>
        <v>73.2</v>
      </c>
      <c r="D18" s="16">
        <f t="shared" si="2"/>
        <v>31.799999999999997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HRWW!B4</f>
        <v>221.81</v>
      </c>
      <c r="C19" s="47">
        <f>HRWW!B18</f>
        <v>146.61</v>
      </c>
      <c r="D19" s="16">
        <f t="shared" si="2"/>
        <v>75.19999999999999</v>
      </c>
      <c r="E19" s="18">
        <v>600</v>
      </c>
      <c r="F19" s="19">
        <f t="shared" si="0"/>
        <v>133086</v>
      </c>
      <c r="G19" s="19">
        <f t="shared" si="1"/>
        <v>87966.00000000001</v>
      </c>
      <c r="H19" s="34">
        <f t="shared" si="3"/>
        <v>45119.999999999985</v>
      </c>
    </row>
    <row r="20" spans="1:8" ht="12.75">
      <c r="A20" s="57" t="s">
        <v>62</v>
      </c>
      <c r="B20" s="47">
        <f>Rye!B4</f>
        <v>223.06</v>
      </c>
      <c r="C20" s="47">
        <f>Rye!B18</f>
        <v>121.21999999999998</v>
      </c>
      <c r="D20" s="16">
        <f t="shared" si="2"/>
        <v>101.84000000000002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69" t="s">
        <v>135</v>
      </c>
      <c r="B21" s="47">
        <f>Chickpea!B4</f>
        <v>350</v>
      </c>
      <c r="C21" s="47">
        <f>Chickpea!B18</f>
        <v>211.14999999999998</v>
      </c>
      <c r="D21" s="16">
        <f t="shared" si="2"/>
        <v>138.85000000000002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79</v>
      </c>
      <c r="B22" s="14"/>
      <c r="C22" s="26"/>
      <c r="D22" s="26"/>
      <c r="E22" s="20">
        <f>SUM(E3:E21)</f>
        <v>2400</v>
      </c>
      <c r="F22" s="20">
        <f>SUM(F3:F21)</f>
        <v>571773</v>
      </c>
      <c r="G22" s="20">
        <f>SUM(G3:G21)</f>
        <v>345761</v>
      </c>
      <c r="H22" s="38">
        <f>SUM(H3:H21)</f>
        <v>226012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5" t="s">
        <v>48</v>
      </c>
      <c r="D24" s="95"/>
      <c r="E24" s="95"/>
      <c r="F24" s="3"/>
      <c r="G24" s="3"/>
      <c r="H24" s="3"/>
    </row>
    <row r="25" spans="1:8" ht="12.75">
      <c r="A25" s="59" t="s">
        <v>75</v>
      </c>
      <c r="B25" s="60"/>
      <c r="C25" s="60"/>
      <c r="D25" s="61"/>
      <c r="E25" s="60" t="s">
        <v>76</v>
      </c>
      <c r="F25" s="60"/>
      <c r="G25" s="60"/>
      <c r="H25" s="62"/>
    </row>
    <row r="26" spans="1:8" ht="12.75">
      <c r="A26" s="57" t="s">
        <v>27</v>
      </c>
      <c r="B26" s="4"/>
      <c r="C26" s="19">
        <f>F22</f>
        <v>571773</v>
      </c>
      <c r="D26" s="4"/>
      <c r="E26" s="4" t="s">
        <v>70</v>
      </c>
      <c r="F26" s="4"/>
      <c r="G26" s="63">
        <f>G22</f>
        <v>345761</v>
      </c>
      <c r="H26" s="64"/>
    </row>
    <row r="27" spans="1:8" ht="12.75">
      <c r="A27" s="96" t="s">
        <v>80</v>
      </c>
      <c r="B27" s="92"/>
      <c r="C27" s="70">
        <v>0</v>
      </c>
      <c r="D27" s="71" t="s">
        <v>72</v>
      </c>
      <c r="E27" s="92" t="s">
        <v>124</v>
      </c>
      <c r="F27" s="92"/>
      <c r="G27" s="70">
        <v>47400</v>
      </c>
      <c r="H27" s="72" t="s">
        <v>72</v>
      </c>
    </row>
    <row r="28" spans="1:11" ht="12.75">
      <c r="A28" s="93"/>
      <c r="B28" s="94"/>
      <c r="C28" s="70">
        <v>0</v>
      </c>
      <c r="D28" s="4"/>
      <c r="E28" s="92" t="s">
        <v>69</v>
      </c>
      <c r="F28" s="92"/>
      <c r="G28" s="70">
        <v>92400</v>
      </c>
      <c r="H28" s="66"/>
      <c r="K28" s="73"/>
    </row>
    <row r="29" spans="1:8" ht="12.75">
      <c r="A29" s="93"/>
      <c r="B29" s="94"/>
      <c r="C29" s="70">
        <v>0</v>
      </c>
      <c r="D29" s="4"/>
      <c r="E29" s="92" t="s">
        <v>125</v>
      </c>
      <c r="F29" s="92"/>
      <c r="G29" s="70">
        <v>0</v>
      </c>
      <c r="H29" s="66"/>
    </row>
    <row r="30" spans="1:8" ht="12.75">
      <c r="A30" s="93"/>
      <c r="B30" s="94"/>
      <c r="C30" s="70">
        <v>0</v>
      </c>
      <c r="D30" s="4"/>
      <c r="E30" s="92" t="s">
        <v>71</v>
      </c>
      <c r="F30" s="92"/>
      <c r="G30" s="70">
        <v>0</v>
      </c>
      <c r="H30" s="66"/>
    </row>
    <row r="31" spans="1:8" ht="12.75">
      <c r="A31" s="93"/>
      <c r="B31" s="94"/>
      <c r="C31" s="70">
        <v>0</v>
      </c>
      <c r="D31" s="4"/>
      <c r="E31" s="94" t="s">
        <v>170</v>
      </c>
      <c r="F31" s="94"/>
      <c r="G31" s="70">
        <v>0</v>
      </c>
      <c r="H31" s="66"/>
    </row>
    <row r="32" spans="1:8" ht="12.75">
      <c r="A32" s="93"/>
      <c r="B32" s="94"/>
      <c r="C32" s="70">
        <v>0</v>
      </c>
      <c r="D32" s="4"/>
      <c r="E32" s="94"/>
      <c r="F32" s="94"/>
      <c r="G32" s="70">
        <v>0</v>
      </c>
      <c r="H32" s="66"/>
    </row>
    <row r="33" spans="1:8" ht="12.75">
      <c r="A33" s="93" t="s">
        <v>82</v>
      </c>
      <c r="B33" s="94"/>
      <c r="C33" s="74">
        <v>0</v>
      </c>
      <c r="D33" s="65"/>
      <c r="E33" s="94" t="s">
        <v>81</v>
      </c>
      <c r="F33" s="94"/>
      <c r="G33" s="74">
        <v>13700</v>
      </c>
      <c r="H33" s="66"/>
    </row>
    <row r="34" spans="1:8" ht="12.75">
      <c r="A34" s="57" t="s">
        <v>68</v>
      </c>
      <c r="B34" s="4"/>
      <c r="C34" s="19">
        <f>SUM(C26:C33)</f>
        <v>571773</v>
      </c>
      <c r="D34" s="4"/>
      <c r="E34" s="4" t="s">
        <v>68</v>
      </c>
      <c r="F34" s="4"/>
      <c r="G34" s="32">
        <f>SUM(G26:G33)</f>
        <v>499261</v>
      </c>
      <c r="H34" s="64"/>
    </row>
    <row r="35" spans="1:8" ht="12.75">
      <c r="A35" s="67" t="s">
        <v>126</v>
      </c>
      <c r="B35" s="3"/>
      <c r="C35" s="3"/>
      <c r="D35" s="3"/>
      <c r="E35" s="3"/>
      <c r="F35" s="3"/>
      <c r="G35" s="75">
        <f>C34-G34</f>
        <v>72512</v>
      </c>
      <c r="H35" s="68"/>
    </row>
    <row r="36" ht="12.75">
      <c r="G36" s="6"/>
    </row>
    <row r="37" spans="1:8" ht="12.75">
      <c r="A37" s="78" t="s">
        <v>145</v>
      </c>
      <c r="B37" s="89"/>
      <c r="C37" s="89"/>
      <c r="D37" s="89"/>
      <c r="E37" s="89"/>
      <c r="F37" s="76" t="s">
        <v>136</v>
      </c>
      <c r="G37" s="90"/>
      <c r="H37" s="90"/>
    </row>
    <row r="38" spans="3:6" ht="12.75">
      <c r="C38" s="77"/>
      <c r="D38" s="77"/>
      <c r="E38" s="77"/>
      <c r="F38" s="77"/>
    </row>
    <row r="39" spans="1:12" ht="12.75">
      <c r="A39" t="s">
        <v>30</v>
      </c>
      <c r="B39" s="91" t="s">
        <v>137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1" ht="12.75">
      <c r="A41" t="s">
        <v>127</v>
      </c>
    </row>
    <row r="42" spans="1:12" ht="12.75">
      <c r="A42" s="29" t="s">
        <v>88</v>
      </c>
      <c r="B42" s="30" t="s">
        <v>89</v>
      </c>
      <c r="C42" s="30" t="s">
        <v>90</v>
      </c>
      <c r="D42" s="30" t="s">
        <v>91</v>
      </c>
      <c r="E42" s="30" t="s">
        <v>92</v>
      </c>
      <c r="F42" s="30" t="s">
        <v>93</v>
      </c>
      <c r="G42" s="30" t="s">
        <v>94</v>
      </c>
      <c r="H42" s="30" t="s">
        <v>95</v>
      </c>
      <c r="I42" s="30" t="s">
        <v>96</v>
      </c>
      <c r="J42" s="30" t="s">
        <v>97</v>
      </c>
      <c r="K42" s="30" t="s">
        <v>98</v>
      </c>
      <c r="L42" s="31" t="s">
        <v>99</v>
      </c>
    </row>
    <row r="43" spans="1:12" ht="12.75">
      <c r="A43" s="57" t="s">
        <v>49</v>
      </c>
      <c r="B43" s="32">
        <f>$E3*HRSW!$B7</f>
        <v>10395</v>
      </c>
      <c r="C43" s="32">
        <f>$E3*HRSW!$B8</f>
        <v>17640</v>
      </c>
      <c r="D43" s="32">
        <f>$E3*HRSW!$B9</f>
        <v>3850</v>
      </c>
      <c r="E43" s="32">
        <f>$E3*HRSW!$B10</f>
        <v>0</v>
      </c>
      <c r="F43" s="32">
        <f>$E3*HRSW!$B11</f>
        <v>28685.999999999996</v>
      </c>
      <c r="G43" s="32">
        <f>$E3*HRSW!$B12</f>
        <v>7910.000000000001</v>
      </c>
      <c r="H43" s="32">
        <f>$E3*HRSW!$B13</f>
        <v>8260</v>
      </c>
      <c r="I43" s="32">
        <f>$E3*HRSW!$B14</f>
        <v>10738</v>
      </c>
      <c r="J43" s="32">
        <f>$E3*HRSW!$B15</f>
        <v>0</v>
      </c>
      <c r="K43" s="32">
        <f>$E3*HRSW!$B16</f>
        <v>5250</v>
      </c>
      <c r="L43" s="33">
        <f>$E3*HRSW!$B17</f>
        <v>1967</v>
      </c>
    </row>
    <row r="44" spans="1:12" ht="12.75">
      <c r="A44" s="57" t="s">
        <v>50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34">
        <f>$E4*Durum!$B17</f>
        <v>0</v>
      </c>
    </row>
    <row r="45" spans="1:12" ht="12.75">
      <c r="A45" s="57" t="s">
        <v>51</v>
      </c>
      <c r="B45" s="19">
        <f>$E5*Barley!$B7</f>
        <v>4860</v>
      </c>
      <c r="C45" s="19">
        <f>$E5*Barley!$B8</f>
        <v>9480</v>
      </c>
      <c r="D45" s="19">
        <f>$E5*Barley!$B9</f>
        <v>2200</v>
      </c>
      <c r="E45" s="19">
        <f>$E5*Barley!$B10</f>
        <v>0</v>
      </c>
      <c r="F45" s="19">
        <f>$E5*Barley!$B11</f>
        <v>15260</v>
      </c>
      <c r="G45" s="19">
        <f>$E5*Barley!$B12</f>
        <v>6080</v>
      </c>
      <c r="H45" s="19">
        <f>$E5*Barley!$B13</f>
        <v>5032</v>
      </c>
      <c r="I45" s="19">
        <f>$E5*Barley!$B14</f>
        <v>6280</v>
      </c>
      <c r="J45" s="19">
        <f>$E5*Barley!$B15</f>
        <v>0</v>
      </c>
      <c r="K45" s="19">
        <f>$E5*Barley!$B16</f>
        <v>3000</v>
      </c>
      <c r="L45" s="34">
        <f>$E5*Barley!$B17</f>
        <v>1108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160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52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8" t="s">
        <v>87</v>
      </c>
      <c r="B49" s="19">
        <f>$E9*Conf_SF!$B$7</f>
        <v>15750</v>
      </c>
      <c r="C49" s="19">
        <f>$E9*Conf_SF!$B$8</f>
        <v>10590</v>
      </c>
      <c r="D49" s="19">
        <f>$E9*Conf_SF!$B$9</f>
        <v>0</v>
      </c>
      <c r="E49" s="19">
        <f>$E9*Conf_SF!$B$10</f>
        <v>4200</v>
      </c>
      <c r="F49" s="19">
        <f>$E9*Conf_SF!$B$11</f>
        <v>9504</v>
      </c>
      <c r="G49" s="19">
        <f>$E9*Conf_SF!$B$12</f>
        <v>4980</v>
      </c>
      <c r="H49" s="19">
        <f>$E9*Conf_SF!$B$13</f>
        <v>3807</v>
      </c>
      <c r="I49" s="19">
        <f>$E9*Conf_SF!$B$14</f>
        <v>4920</v>
      </c>
      <c r="J49" s="19">
        <f>$E9*Conf_SF!$B$15</f>
        <v>1233</v>
      </c>
      <c r="K49" s="19">
        <f>$E9*Conf_SF!$B$16</f>
        <v>7050</v>
      </c>
      <c r="L49" s="34">
        <f>$E9*Conf_SF!$B$17</f>
        <v>1317</v>
      </c>
    </row>
    <row r="50" spans="1:12" ht="12.75">
      <c r="A50" s="57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7" t="s">
        <v>54</v>
      </c>
      <c r="B51" s="19">
        <f>$E11*Flax!$B$7</f>
        <v>2520</v>
      </c>
      <c r="C51" s="19">
        <f>$E11*Flax!$B$8</f>
        <v>5080</v>
      </c>
      <c r="D51" s="19">
        <f>$E11*Flax!$B$9</f>
        <v>0</v>
      </c>
      <c r="E51" s="19">
        <f>$E11*Flax!$B$10</f>
        <v>0</v>
      </c>
      <c r="F51" s="19">
        <f>$E11*Flax!$B$11</f>
        <v>4576</v>
      </c>
      <c r="G51" s="19">
        <f>$E11*Flax!$B$12</f>
        <v>1780</v>
      </c>
      <c r="H51" s="19">
        <f>$E11*Flax!$B$13</f>
        <v>2374</v>
      </c>
      <c r="I51" s="19">
        <f>$E11*Flax!$B$14</f>
        <v>3168</v>
      </c>
      <c r="J51" s="19">
        <f>$E11*Flax!$B$15</f>
        <v>0</v>
      </c>
      <c r="K51" s="19">
        <f>$E11*Flax!$B$16</f>
        <v>300</v>
      </c>
      <c r="L51" s="34">
        <f>$E11*Flax!$B$17</f>
        <v>420</v>
      </c>
    </row>
    <row r="52" spans="1:12" ht="12.75">
      <c r="A52" s="57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7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7" t="s">
        <v>59</v>
      </c>
      <c r="B54" s="19">
        <f>$E14*Lentil!$B$7</f>
        <v>5600</v>
      </c>
      <c r="C54" s="19">
        <f>$E14*Lentil!$B$8</f>
        <v>7280</v>
      </c>
      <c r="D54" s="19">
        <f>$E14*Lentil!$B$9</f>
        <v>0</v>
      </c>
      <c r="E54" s="19">
        <f>$E14*Lentil!$B$10</f>
        <v>0</v>
      </c>
      <c r="F54" s="19">
        <f>$E14*Lentil!$B$11</f>
        <v>934</v>
      </c>
      <c r="G54" s="19">
        <f>$E14*Lentil!$B$12</f>
        <v>3420.0000000000005</v>
      </c>
      <c r="H54" s="19">
        <f>$E14*Lentil!$B$13</f>
        <v>2860</v>
      </c>
      <c r="I54" s="19">
        <f>$E14*Lentil!$B$14</f>
        <v>3740</v>
      </c>
      <c r="J54" s="19">
        <f>$E14*Lentil!$B$15</f>
        <v>0</v>
      </c>
      <c r="K54" s="19">
        <f>$E14*Lentil!$B$16</f>
        <v>1850</v>
      </c>
      <c r="L54" s="34">
        <f>$E14*Lentil!$B$17</f>
        <v>546</v>
      </c>
    </row>
    <row r="55" spans="1:12" ht="12.75">
      <c r="A55" s="57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8" t="s">
        <v>85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7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7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7" t="s">
        <v>61</v>
      </c>
      <c r="B59" s="35">
        <f>$E19*HRWW!$B$7</f>
        <v>6300</v>
      </c>
      <c r="C59" s="35">
        <f>$E19*HRWW!$B$8</f>
        <v>13440</v>
      </c>
      <c r="D59" s="35">
        <f>$E19*HRWW!$B$9</f>
        <v>5400</v>
      </c>
      <c r="E59" s="35">
        <f>$E19*HRWW!$B$10</f>
        <v>0</v>
      </c>
      <c r="F59" s="35">
        <f>$E19*HRWW!$B$11</f>
        <v>32886</v>
      </c>
      <c r="G59" s="35">
        <f>$E19*HRWW!$B$12</f>
        <v>7140</v>
      </c>
      <c r="H59" s="35">
        <f>$E19*HRWW!$B$13</f>
        <v>7152</v>
      </c>
      <c r="I59" s="35">
        <f>$E19*HRWW!$B$14</f>
        <v>9318</v>
      </c>
      <c r="J59" s="35">
        <f>$E19*HRWW!$B$15</f>
        <v>0</v>
      </c>
      <c r="K59" s="35">
        <f>$E19*HRWW!$B$16</f>
        <v>4500</v>
      </c>
      <c r="L59" s="36">
        <f>$E19*HRWW!$B$17</f>
        <v>1830</v>
      </c>
    </row>
    <row r="60" spans="1:12" ht="12.75">
      <c r="A60" s="57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8" t="s">
        <v>83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79</v>
      </c>
      <c r="B62" s="20">
        <f>SUM(B43:B61)</f>
        <v>45425</v>
      </c>
      <c r="C62" s="20">
        <f aca="true" t="shared" si="4" ref="C62:L62">SUM(C43:C61)</f>
        <v>63510</v>
      </c>
      <c r="D62" s="20">
        <f t="shared" si="4"/>
        <v>11450</v>
      </c>
      <c r="E62" s="20">
        <f t="shared" si="4"/>
        <v>4200</v>
      </c>
      <c r="F62" s="20">
        <f t="shared" si="4"/>
        <v>91846</v>
      </c>
      <c r="G62" s="20">
        <f t="shared" si="4"/>
        <v>31310</v>
      </c>
      <c r="H62" s="20">
        <f t="shared" si="4"/>
        <v>29485</v>
      </c>
      <c r="I62" s="20">
        <f t="shared" si="4"/>
        <v>38164</v>
      </c>
      <c r="J62" s="20">
        <f t="shared" si="4"/>
        <v>1233</v>
      </c>
      <c r="K62" s="20">
        <f t="shared" si="4"/>
        <v>21950</v>
      </c>
      <c r="L62" s="38">
        <f t="shared" si="4"/>
        <v>7188</v>
      </c>
    </row>
    <row r="63" spans="1:12" ht="12.75">
      <c r="A63" s="37" t="s">
        <v>100</v>
      </c>
      <c r="B63" s="20"/>
      <c r="C63" s="38"/>
      <c r="D63" s="39">
        <f>SUM(B62:L62)</f>
        <v>345761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A30:B30"/>
    <mergeCell ref="C24:E24"/>
    <mergeCell ref="A27:B27"/>
    <mergeCell ref="E27:F27"/>
    <mergeCell ref="A28:B28"/>
    <mergeCell ref="E28:F28"/>
    <mergeCell ref="A29:B29"/>
    <mergeCell ref="E29:F29"/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2" t="s">
        <v>30</v>
      </c>
    </row>
    <row r="2" spans="1:3" ht="12.75">
      <c r="A2" t="s">
        <v>28</v>
      </c>
      <c r="B2" s="9">
        <v>41</v>
      </c>
      <c r="C2" s="79"/>
    </row>
    <row r="3" spans="1:3" ht="12.75">
      <c r="A3" t="s">
        <v>151</v>
      </c>
      <c r="B3" s="12">
        <v>5.41</v>
      </c>
      <c r="C3" s="79"/>
    </row>
    <row r="4" spans="1:3" ht="12.75">
      <c r="A4" t="s">
        <v>27</v>
      </c>
      <c r="B4" s="2">
        <f>B2*B3</f>
        <v>221.81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54.81</v>
      </c>
      <c r="C11" s="79"/>
    </row>
    <row r="12" spans="1:3" ht="12.75">
      <c r="A12" s="1" t="s">
        <v>11</v>
      </c>
      <c r="B12" s="11">
        <v>11.9</v>
      </c>
      <c r="C12" s="79"/>
    </row>
    <row r="13" spans="1:3" ht="12.75">
      <c r="A13" s="1" t="s">
        <v>13</v>
      </c>
      <c r="B13" s="11">
        <v>11.92</v>
      </c>
      <c r="C13" s="79"/>
    </row>
    <row r="14" spans="1:3" ht="12.75">
      <c r="A14" s="1" t="s">
        <v>14</v>
      </c>
      <c r="B14" s="11">
        <v>15.53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3.05</v>
      </c>
      <c r="C17" s="79"/>
    </row>
    <row r="18" spans="1:3" ht="12.75">
      <c r="A18" t="s">
        <v>2</v>
      </c>
      <c r="B18" s="2">
        <f>SUM(B7:B17)</f>
        <v>146.61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6.42</v>
      </c>
      <c r="C21" s="79"/>
    </row>
    <row r="22" spans="1:3" ht="12.75">
      <c r="A22" s="1" t="s">
        <v>19</v>
      </c>
      <c r="B22" s="7">
        <v>17.86</v>
      </c>
      <c r="C22" s="79"/>
    </row>
    <row r="23" spans="1:3" ht="12.75">
      <c r="A23" s="1" t="s">
        <v>20</v>
      </c>
      <c r="B23" s="7">
        <v>9.54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72.32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218.93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2.8799999999999955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3.5758536585365857</v>
      </c>
      <c r="C32" s="79"/>
    </row>
    <row r="33" spans="1:3" ht="12.75">
      <c r="A33" t="s">
        <v>23</v>
      </c>
      <c r="B33" s="2">
        <f>B25/B2</f>
        <v>1.76390243902439</v>
      </c>
      <c r="C33" s="79"/>
    </row>
    <row r="34" spans="1:3" ht="12.75">
      <c r="A34" t="s">
        <v>26</v>
      </c>
      <c r="B34" s="2">
        <f>B27/B2</f>
        <v>5.339756097560976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2" t="s">
        <v>30</v>
      </c>
    </row>
    <row r="2" spans="1:3" ht="12.75">
      <c r="A2" t="s">
        <v>28</v>
      </c>
      <c r="B2" s="9">
        <v>38</v>
      </c>
      <c r="C2" s="79"/>
    </row>
    <row r="3" spans="1:3" ht="12.75">
      <c r="A3" t="s">
        <v>29</v>
      </c>
      <c r="B3" s="10">
        <v>5.87</v>
      </c>
      <c r="C3" s="79"/>
    </row>
    <row r="4" spans="1:3" ht="12.75">
      <c r="A4" t="s">
        <v>27</v>
      </c>
      <c r="B4" s="2">
        <f>B2*B3</f>
        <v>223.06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49.62</v>
      </c>
      <c r="C11" s="79"/>
    </row>
    <row r="12" spans="1:3" ht="12.75">
      <c r="A12" s="1" t="s">
        <v>11</v>
      </c>
      <c r="B12" s="11">
        <v>17.5</v>
      </c>
      <c r="C12" s="79"/>
    </row>
    <row r="13" spans="1:3" ht="12.75">
      <c r="A13" s="1" t="s">
        <v>13</v>
      </c>
      <c r="B13" s="11">
        <v>11.52</v>
      </c>
      <c r="C13" s="79"/>
    </row>
    <row r="14" spans="1:3" ht="12.75">
      <c r="A14" s="1" t="s">
        <v>14</v>
      </c>
      <c r="B14" s="11">
        <v>14.66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2.52</v>
      </c>
      <c r="C17" s="79"/>
    </row>
    <row r="18" spans="1:3" ht="12.75">
      <c r="A18" t="s">
        <v>2</v>
      </c>
      <c r="B18" s="2">
        <f>SUM(B7:B17)</f>
        <v>121.21999999999998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6.31</v>
      </c>
      <c r="C21" s="79"/>
    </row>
    <row r="22" spans="1:3" ht="12.75">
      <c r="A22" s="1" t="s">
        <v>19</v>
      </c>
      <c r="B22" s="7">
        <v>17.35</v>
      </c>
      <c r="C22" s="79"/>
    </row>
    <row r="23" spans="1:3" ht="12.75">
      <c r="A23" s="1" t="s">
        <v>20</v>
      </c>
      <c r="B23" s="7">
        <v>9.29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71.45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192.67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30.390000000000015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3.1899999999999995</v>
      </c>
      <c r="C32" s="79"/>
    </row>
    <row r="33" spans="1:3" ht="12.75">
      <c r="A33" t="s">
        <v>23</v>
      </c>
      <c r="B33" s="2">
        <f>B25/B2</f>
        <v>1.8802631578947369</v>
      </c>
      <c r="C33" s="79"/>
    </row>
    <row r="34" spans="1:3" ht="12.75">
      <c r="A34" t="s">
        <v>26</v>
      </c>
      <c r="B34" s="2">
        <f>B27/B2</f>
        <v>5.070263157894736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80" t="s">
        <v>30</v>
      </c>
    </row>
    <row r="2" spans="1:3" ht="12.75">
      <c r="A2" t="s">
        <v>28</v>
      </c>
      <c r="B2" s="9">
        <v>33</v>
      </c>
      <c r="C2" s="79"/>
    </row>
    <row r="3" spans="1:3" ht="12.75">
      <c r="A3" t="s">
        <v>151</v>
      </c>
      <c r="B3" s="10">
        <v>5.92</v>
      </c>
      <c r="C3" s="79"/>
    </row>
    <row r="4" spans="1:3" ht="12.75">
      <c r="A4" t="s">
        <v>27</v>
      </c>
      <c r="B4">
        <f>B2*B3</f>
        <v>195.35999999999999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14.85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5.5</v>
      </c>
      <c r="C9" s="81" t="s">
        <v>138</v>
      </c>
    </row>
    <row r="10" spans="1:3" ht="12.75">
      <c r="A10" s="1" t="s">
        <v>10</v>
      </c>
      <c r="B10" s="11">
        <v>0</v>
      </c>
      <c r="C10" s="81" t="s">
        <v>139</v>
      </c>
    </row>
    <row r="11" spans="1:3" ht="12.75">
      <c r="A11" s="1" t="s">
        <v>12</v>
      </c>
      <c r="B11" s="11">
        <v>40.98</v>
      </c>
      <c r="C11" s="79"/>
    </row>
    <row r="12" spans="1:3" ht="12.75">
      <c r="A12" s="1" t="s">
        <v>11</v>
      </c>
      <c r="B12" s="11">
        <v>11.3</v>
      </c>
      <c r="C12" s="79"/>
    </row>
    <row r="13" spans="1:3" ht="12.75">
      <c r="A13" s="1" t="s">
        <v>13</v>
      </c>
      <c r="B13" s="11">
        <v>11.8</v>
      </c>
      <c r="C13" s="79"/>
    </row>
    <row r="14" spans="1:3" ht="12.75">
      <c r="A14" s="1" t="s">
        <v>14</v>
      </c>
      <c r="B14" s="11">
        <v>15.34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2.81</v>
      </c>
      <c r="C17" s="79"/>
    </row>
    <row r="18" spans="1:3" ht="12.75">
      <c r="A18" t="s">
        <v>2</v>
      </c>
      <c r="B18" s="2">
        <f>SUM(B7:B17)</f>
        <v>135.28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6.38</v>
      </c>
      <c r="C21" s="79"/>
    </row>
    <row r="22" spans="1:3" ht="12.75">
      <c r="A22" s="1" t="s">
        <v>19</v>
      </c>
      <c r="B22" s="7">
        <v>17.8</v>
      </c>
      <c r="C22" s="79"/>
    </row>
    <row r="23" spans="1:3" ht="12.75">
      <c r="A23" s="1" t="s">
        <v>20</v>
      </c>
      <c r="B23" s="7">
        <v>9.68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72.36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207.64</v>
      </c>
      <c r="C27" s="79"/>
    </row>
    <row r="28" spans="2:3" ht="12.75" customHeight="1">
      <c r="B28" s="2"/>
      <c r="C28" s="79"/>
    </row>
    <row r="29" spans="1:3" ht="12.75">
      <c r="A29" t="s">
        <v>32</v>
      </c>
      <c r="B29" s="2">
        <f>B4-B27</f>
        <v>-12.280000000000001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4.09939393939394</v>
      </c>
      <c r="C32" s="79"/>
    </row>
    <row r="33" spans="1:3" ht="12.75">
      <c r="A33" t="s">
        <v>23</v>
      </c>
      <c r="B33" s="2">
        <f>B25/B2</f>
        <v>2.192727272727273</v>
      </c>
      <c r="C33" s="79"/>
    </row>
    <row r="34" spans="1:3" ht="12.75">
      <c r="A34" t="s">
        <v>26</v>
      </c>
      <c r="B34" s="2">
        <f>B27/B2</f>
        <v>6.292121212121212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0" t="s">
        <v>30</v>
      </c>
    </row>
    <row r="2" spans="1:3" ht="12.75">
      <c r="A2" t="s">
        <v>28</v>
      </c>
      <c r="B2" s="9">
        <v>33</v>
      </c>
      <c r="C2" s="79"/>
    </row>
    <row r="3" spans="1:3" ht="12.75">
      <c r="A3" t="s">
        <v>151</v>
      </c>
      <c r="B3" s="12">
        <v>6.95</v>
      </c>
      <c r="C3" s="79" t="s">
        <v>161</v>
      </c>
    </row>
    <row r="4" spans="1:3" ht="12.75">
      <c r="A4" t="s">
        <v>27</v>
      </c>
      <c r="B4" s="2">
        <f>B2*B3</f>
        <v>229.35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30.53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5.5</v>
      </c>
      <c r="C9" s="81" t="s">
        <v>138</v>
      </c>
    </row>
    <row r="10" spans="1:3" ht="12.75">
      <c r="A10" s="1" t="s">
        <v>10</v>
      </c>
      <c r="B10" s="11">
        <v>0</v>
      </c>
      <c r="C10" s="81" t="s">
        <v>139</v>
      </c>
    </row>
    <row r="11" spans="1:3" ht="12.75">
      <c r="A11" s="1" t="s">
        <v>12</v>
      </c>
      <c r="B11" s="11">
        <v>40.98</v>
      </c>
      <c r="C11" s="79"/>
    </row>
    <row r="12" spans="1:3" ht="12.75">
      <c r="A12" s="1" t="s">
        <v>11</v>
      </c>
      <c r="B12" s="11">
        <v>13.3</v>
      </c>
      <c r="C12" s="79"/>
    </row>
    <row r="13" spans="1:3" ht="12.75">
      <c r="A13" s="1" t="s">
        <v>13</v>
      </c>
      <c r="B13" s="11">
        <v>11.8</v>
      </c>
      <c r="C13" s="79"/>
    </row>
    <row r="14" spans="1:3" ht="12.75">
      <c r="A14" s="1" t="s">
        <v>14</v>
      </c>
      <c r="B14" s="11">
        <v>15.34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3.19</v>
      </c>
      <c r="C17" s="79"/>
    </row>
    <row r="18" spans="1:3" ht="12.75">
      <c r="A18" t="s">
        <v>2</v>
      </c>
      <c r="B18" s="2">
        <f>SUM(B7:B17)</f>
        <v>153.34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6.38</v>
      </c>
      <c r="C21" s="79"/>
    </row>
    <row r="22" spans="1:3" ht="12.75">
      <c r="A22" s="1" t="s">
        <v>19</v>
      </c>
      <c r="B22" s="7">
        <v>17.8</v>
      </c>
      <c r="C22" s="79"/>
    </row>
    <row r="23" spans="1:3" ht="12.75">
      <c r="A23" s="1" t="s">
        <v>20</v>
      </c>
      <c r="B23" s="7">
        <v>9.68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72.36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225.7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3.6500000000000057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4.6466666666666665</v>
      </c>
      <c r="C32" s="79"/>
    </row>
    <row r="33" spans="1:3" ht="12.75">
      <c r="A33" t="s">
        <v>23</v>
      </c>
      <c r="B33" s="2">
        <f>B25/B2</f>
        <v>2.192727272727273</v>
      </c>
      <c r="C33" s="79"/>
    </row>
    <row r="34" spans="1:3" ht="12.75">
      <c r="A34" t="s">
        <v>26</v>
      </c>
      <c r="B34" s="2">
        <f>B27/B2</f>
        <v>6.839393939393939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2" t="s">
        <v>30</v>
      </c>
    </row>
    <row r="2" spans="1:3" ht="12.75">
      <c r="A2" t="s">
        <v>28</v>
      </c>
      <c r="B2" s="9">
        <v>51</v>
      </c>
      <c r="C2" s="79"/>
    </row>
    <row r="3" spans="1:3" ht="12.75">
      <c r="A3" t="s">
        <v>151</v>
      </c>
      <c r="B3" s="10">
        <v>4.76</v>
      </c>
      <c r="C3" s="81" t="s">
        <v>171</v>
      </c>
    </row>
    <row r="4" spans="1:3" ht="12.75">
      <c r="A4" t="s">
        <v>27</v>
      </c>
      <c r="B4">
        <f>B2*B3</f>
        <v>242.76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12.15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5.5</v>
      </c>
      <c r="C9" s="81" t="s">
        <v>138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38.15</v>
      </c>
      <c r="C11" s="79"/>
    </row>
    <row r="12" spans="1:3" ht="12.75">
      <c r="A12" s="1" t="s">
        <v>11</v>
      </c>
      <c r="B12" s="11">
        <v>15.2</v>
      </c>
      <c r="C12" s="79"/>
    </row>
    <row r="13" spans="1:3" ht="12.75">
      <c r="A13" s="1" t="s">
        <v>13</v>
      </c>
      <c r="B13" s="11">
        <v>12.58</v>
      </c>
      <c r="C13" s="79"/>
    </row>
    <row r="14" spans="1:3" ht="12.75">
      <c r="A14" s="1" t="s">
        <v>14</v>
      </c>
      <c r="B14" s="11">
        <v>15.7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2.77</v>
      </c>
      <c r="C17" s="79"/>
    </row>
    <row r="18" spans="1:3" ht="12.75">
      <c r="A18" t="s">
        <v>2</v>
      </c>
      <c r="B18" s="2">
        <f>SUM(B7:B17)</f>
        <v>133.25000000000003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6.66</v>
      </c>
      <c r="C21" s="79"/>
    </row>
    <row r="22" spans="1:3" ht="12.75">
      <c r="A22" s="1" t="s">
        <v>19</v>
      </c>
      <c r="B22" s="7">
        <v>18.46</v>
      </c>
      <c r="C22" s="79"/>
    </row>
    <row r="23" spans="1:3" ht="12.75">
      <c r="A23" s="1" t="s">
        <v>20</v>
      </c>
      <c r="B23" s="7">
        <v>10.01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73.63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206.88000000000002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35.87999999999997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2.612745098039216</v>
      </c>
      <c r="C32" s="79"/>
    </row>
    <row r="33" spans="1:3" ht="12.75">
      <c r="A33" t="s">
        <v>23</v>
      </c>
      <c r="B33" s="2">
        <f>B25/B2</f>
        <v>1.4437254901960783</v>
      </c>
      <c r="C33" s="79"/>
    </row>
    <row r="34" spans="1:3" ht="12.75">
      <c r="A34" t="s">
        <v>26</v>
      </c>
      <c r="B34" s="2">
        <f>B27/B2</f>
        <v>4.056470588235294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2" t="s">
        <v>30</v>
      </c>
    </row>
    <row r="2" spans="1:3" ht="12.75">
      <c r="A2" t="s">
        <v>28</v>
      </c>
      <c r="B2" s="9">
        <v>85</v>
      </c>
      <c r="C2" s="79"/>
    </row>
    <row r="3" spans="1:3" ht="12.75">
      <c r="A3" t="s">
        <v>151</v>
      </c>
      <c r="B3" s="12">
        <v>3.5</v>
      </c>
      <c r="C3" s="79"/>
    </row>
    <row r="4" spans="1:3" ht="12.75">
      <c r="A4" t="s">
        <v>27</v>
      </c>
      <c r="B4" s="2">
        <f>B2*B3</f>
        <v>297.5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59.4</v>
      </c>
      <c r="C7" s="79"/>
    </row>
    <row r="8" spans="1:3" ht="12.75">
      <c r="A8" s="1" t="s">
        <v>9</v>
      </c>
      <c r="B8" s="11">
        <v>21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57.82</v>
      </c>
      <c r="C11" s="79"/>
    </row>
    <row r="12" spans="1:3" ht="12.75">
      <c r="A12" s="1" t="s">
        <v>11</v>
      </c>
      <c r="B12" s="11">
        <v>29.2</v>
      </c>
      <c r="C12" s="81" t="s">
        <v>162</v>
      </c>
    </row>
    <row r="13" spans="1:3" ht="12.75">
      <c r="A13" s="1" t="s">
        <v>13</v>
      </c>
      <c r="B13" s="11">
        <v>14.74</v>
      </c>
      <c r="C13" s="79"/>
    </row>
    <row r="14" spans="1:3" ht="12.75">
      <c r="A14" s="1" t="s">
        <v>14</v>
      </c>
      <c r="B14" s="11">
        <v>17.3</v>
      </c>
      <c r="C14" s="79"/>
    </row>
    <row r="15" spans="1:3" ht="12.75">
      <c r="A15" s="1" t="s">
        <v>15</v>
      </c>
      <c r="B15" s="11">
        <v>17.85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4.78</v>
      </c>
      <c r="C17" s="79"/>
    </row>
    <row r="18" spans="1:3" ht="12.75">
      <c r="A18" t="s">
        <v>2</v>
      </c>
      <c r="B18" s="2">
        <f>SUM(B7:B17)</f>
        <v>229.59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8.09</v>
      </c>
      <c r="C21" s="79"/>
    </row>
    <row r="22" spans="1:3" ht="12.75">
      <c r="A22" s="1" t="s">
        <v>19</v>
      </c>
      <c r="B22" s="7">
        <v>25.24</v>
      </c>
      <c r="C22" s="79"/>
    </row>
    <row r="23" spans="1:3" ht="12.75">
      <c r="A23" s="1" t="s">
        <v>20</v>
      </c>
      <c r="B23" s="7">
        <v>13.81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85.64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315.23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-17.730000000000018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2.701058823529412</v>
      </c>
      <c r="C32" s="79"/>
    </row>
    <row r="33" spans="1:3" ht="12.75">
      <c r="A33" t="s">
        <v>23</v>
      </c>
      <c r="B33" s="2">
        <f>B25/B2</f>
        <v>1.0075294117647058</v>
      </c>
      <c r="C33" s="79"/>
    </row>
    <row r="34" spans="1:3" ht="12.75">
      <c r="A34" t="s">
        <v>26</v>
      </c>
      <c r="B34" s="2">
        <f>B27/B2</f>
        <v>3.7085882352941177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159</v>
      </c>
      <c r="B1" s="22" t="s">
        <v>0</v>
      </c>
      <c r="C1" s="83" t="s">
        <v>30</v>
      </c>
    </row>
    <row r="2" spans="1:3" ht="12.75">
      <c r="A2" t="s">
        <v>28</v>
      </c>
      <c r="B2" s="9">
        <v>23</v>
      </c>
      <c r="C2" s="79"/>
    </row>
    <row r="3" spans="1:3" ht="12.75">
      <c r="A3" t="s">
        <v>151</v>
      </c>
      <c r="B3" s="12">
        <v>8.85</v>
      </c>
      <c r="C3" s="79"/>
    </row>
    <row r="4" spans="1:3" ht="12.75">
      <c r="A4" t="s">
        <v>27</v>
      </c>
      <c r="B4" s="2">
        <f>B2*B3</f>
        <v>203.54999999999998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69.25</v>
      </c>
      <c r="C7" s="81" t="s">
        <v>163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2.02</v>
      </c>
      <c r="C11" s="79"/>
    </row>
    <row r="12" spans="1:3" ht="12.75">
      <c r="A12" s="1" t="s">
        <v>11</v>
      </c>
      <c r="B12" s="11">
        <v>14.2</v>
      </c>
      <c r="C12" s="81" t="s">
        <v>164</v>
      </c>
    </row>
    <row r="13" spans="1:3" ht="12.75">
      <c r="A13" s="1" t="s">
        <v>13</v>
      </c>
      <c r="B13" s="11">
        <v>12.63</v>
      </c>
      <c r="C13" s="79"/>
    </row>
    <row r="14" spans="1:3" ht="12.75">
      <c r="A14" s="1" t="s">
        <v>14</v>
      </c>
      <c r="B14" s="11">
        <v>15.94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2.95</v>
      </c>
      <c r="C17" s="79"/>
    </row>
    <row r="18" spans="1:3" ht="12.75">
      <c r="A18" t="s">
        <v>2</v>
      </c>
      <c r="B18" s="2">
        <f>SUM(B7:B17)</f>
        <v>141.73999999999998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6.54</v>
      </c>
      <c r="C21" s="79"/>
    </row>
    <row r="22" spans="1:3" ht="12.75">
      <c r="A22" s="1" t="s">
        <v>19</v>
      </c>
      <c r="B22" s="7">
        <v>19.19</v>
      </c>
      <c r="C22" s="79"/>
    </row>
    <row r="23" spans="1:3" ht="12.75">
      <c r="A23" s="1" t="s">
        <v>20</v>
      </c>
      <c r="B23" s="7">
        <v>10.55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74.78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216.51999999999998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-12.969999999999999</v>
      </c>
      <c r="C29" s="79"/>
    </row>
    <row r="30" spans="2:3" ht="12.75">
      <c r="B30" s="2"/>
      <c r="C30" s="79"/>
    </row>
    <row r="31" spans="1:3" ht="12.75">
      <c r="A31" t="s">
        <v>6</v>
      </c>
      <c r="B31" s="84" t="s">
        <v>7</v>
      </c>
      <c r="C31" s="79"/>
    </row>
    <row r="32" spans="1:3" ht="12.75">
      <c r="A32" s="1" t="s">
        <v>22</v>
      </c>
      <c r="B32" s="2">
        <f>B18/B2</f>
        <v>6.162608695652173</v>
      </c>
      <c r="C32" s="79"/>
    </row>
    <row r="33" spans="1:3" ht="12.75">
      <c r="A33" t="s">
        <v>23</v>
      </c>
      <c r="B33" s="2">
        <f>B25/B2</f>
        <v>3.251304347826087</v>
      </c>
      <c r="C33" s="79"/>
    </row>
    <row r="34" spans="1:3" ht="12.75">
      <c r="A34" t="s">
        <v>26</v>
      </c>
      <c r="B34" s="2">
        <f>B27/B2</f>
        <v>9.41391304347826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3" t="s">
        <v>30</v>
      </c>
    </row>
    <row r="2" spans="1:3" ht="12.75">
      <c r="A2" t="s">
        <v>28</v>
      </c>
      <c r="B2" s="9">
        <v>1440</v>
      </c>
      <c r="C2" s="79"/>
    </row>
    <row r="3" spans="1:3" ht="12.75">
      <c r="A3" t="s">
        <v>151</v>
      </c>
      <c r="B3" s="24">
        <v>0.176</v>
      </c>
      <c r="C3" s="79"/>
    </row>
    <row r="4" spans="1:3" ht="12.75">
      <c r="A4" t="s">
        <v>27</v>
      </c>
      <c r="B4" s="2">
        <f>B2*B3</f>
        <v>253.44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81" t="s">
        <v>140</v>
      </c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152</v>
      </c>
    </row>
    <row r="10" spans="1:3" ht="12.75">
      <c r="A10" s="1" t="s">
        <v>10</v>
      </c>
      <c r="B10" s="11">
        <v>7</v>
      </c>
      <c r="C10" s="81" t="s">
        <v>146</v>
      </c>
    </row>
    <row r="11" spans="1:3" ht="12.75">
      <c r="A11" s="1" t="s">
        <v>12</v>
      </c>
      <c r="B11" s="11">
        <v>34.12</v>
      </c>
      <c r="C11" s="79"/>
    </row>
    <row r="12" spans="1:3" ht="12.75">
      <c r="A12" s="1" t="s">
        <v>11</v>
      </c>
      <c r="B12" s="11">
        <v>12.7</v>
      </c>
      <c r="C12" s="79"/>
    </row>
    <row r="13" spans="1:3" ht="12.75">
      <c r="A13" s="1" t="s">
        <v>13</v>
      </c>
      <c r="B13" s="11">
        <v>12.79</v>
      </c>
      <c r="C13" s="79"/>
    </row>
    <row r="14" spans="1:3" ht="12.75">
      <c r="A14" s="1" t="s">
        <v>14</v>
      </c>
      <c r="B14" s="11">
        <v>16.45</v>
      </c>
      <c r="C14" s="79"/>
    </row>
    <row r="15" spans="1:3" ht="12.75">
      <c r="A15" s="1" t="s">
        <v>15</v>
      </c>
      <c r="B15" s="11">
        <v>4.32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3.64</v>
      </c>
      <c r="C17" s="79"/>
    </row>
    <row r="18" spans="1:3" ht="12.75">
      <c r="A18" t="s">
        <v>2</v>
      </c>
      <c r="B18" s="2">
        <f>SUM(B7:B17)</f>
        <v>174.96999999999997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6.97</v>
      </c>
      <c r="C21" s="79"/>
    </row>
    <row r="22" spans="1:3" ht="12.75">
      <c r="A22" s="1" t="s">
        <v>19</v>
      </c>
      <c r="B22" s="7">
        <v>20.25</v>
      </c>
      <c r="C22" s="79"/>
    </row>
    <row r="23" spans="1:3" ht="12.75">
      <c r="A23" s="1" t="s">
        <v>20</v>
      </c>
      <c r="B23" s="7">
        <v>11.24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76.96000000000001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251.92999999999998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1.5100000000000193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0.12150694444444442</v>
      </c>
      <c r="C32" s="79"/>
    </row>
    <row r="33" spans="1:3" ht="12.75">
      <c r="A33" t="s">
        <v>23</v>
      </c>
      <c r="B33" s="13">
        <f>B25/B2</f>
        <v>0.05344444444444445</v>
      </c>
      <c r="C33" s="79"/>
    </row>
    <row r="34" spans="1:3" ht="12.75">
      <c r="A34" t="s">
        <v>26</v>
      </c>
      <c r="B34" s="13">
        <f>B27/B2</f>
        <v>0.17495138888888886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86</v>
      </c>
      <c r="B1" s="22" t="s">
        <v>0</v>
      </c>
      <c r="C1" s="82" t="s">
        <v>30</v>
      </c>
    </row>
    <row r="2" spans="1:3" ht="12.75">
      <c r="A2" t="s">
        <v>28</v>
      </c>
      <c r="B2" s="9">
        <v>1370</v>
      </c>
      <c r="C2" s="79"/>
    </row>
    <row r="3" spans="1:3" ht="12.75">
      <c r="A3" t="s">
        <v>151</v>
      </c>
      <c r="B3" s="24">
        <v>0.247</v>
      </c>
      <c r="C3" s="79"/>
    </row>
    <row r="4" spans="1:3" ht="12.75">
      <c r="A4" t="s">
        <v>27</v>
      </c>
      <c r="B4" s="2">
        <f>B2*B3</f>
        <v>338.39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52.5</v>
      </c>
      <c r="C7" s="81" t="s">
        <v>140</v>
      </c>
    </row>
    <row r="8" spans="1:3" ht="12.75">
      <c r="A8" s="1" t="s">
        <v>9</v>
      </c>
      <c r="B8" s="11">
        <v>35.3</v>
      </c>
      <c r="C8" s="79"/>
    </row>
    <row r="9" spans="1:3" ht="12.75">
      <c r="A9" s="1" t="s">
        <v>24</v>
      </c>
      <c r="B9" s="11">
        <v>0</v>
      </c>
      <c r="C9" s="79" t="s">
        <v>152</v>
      </c>
    </row>
    <row r="10" spans="1:3" ht="12.75">
      <c r="A10" s="1" t="s">
        <v>10</v>
      </c>
      <c r="B10" s="11">
        <v>14</v>
      </c>
      <c r="C10" s="81" t="s">
        <v>147</v>
      </c>
    </row>
    <row r="11" spans="1:3" ht="12.75">
      <c r="A11" s="1" t="s">
        <v>12</v>
      </c>
      <c r="B11" s="11">
        <v>31.68</v>
      </c>
      <c r="C11" s="79"/>
    </row>
    <row r="12" spans="1:3" ht="12.75">
      <c r="A12" s="1" t="s">
        <v>11</v>
      </c>
      <c r="B12" s="11">
        <v>16.6</v>
      </c>
      <c r="C12" s="79"/>
    </row>
    <row r="13" spans="1:3" ht="12.75">
      <c r="A13" s="1" t="s">
        <v>13</v>
      </c>
      <c r="B13" s="11">
        <v>12.69</v>
      </c>
      <c r="C13" s="79"/>
    </row>
    <row r="14" spans="1:3" ht="12.75">
      <c r="A14" s="1" t="s">
        <v>14</v>
      </c>
      <c r="B14" s="11">
        <v>16.4</v>
      </c>
      <c r="C14" s="79"/>
    </row>
    <row r="15" spans="1:3" ht="12.75">
      <c r="A15" s="1" t="s">
        <v>15</v>
      </c>
      <c r="B15" s="11">
        <v>4.11</v>
      </c>
      <c r="C15" s="79"/>
    </row>
    <row r="16" spans="1:3" ht="12.75">
      <c r="A16" s="1" t="s">
        <v>16</v>
      </c>
      <c r="B16" s="11">
        <v>23.5</v>
      </c>
      <c r="C16" s="79"/>
    </row>
    <row r="17" spans="1:3" ht="12.75">
      <c r="A17" s="1" t="s">
        <v>17</v>
      </c>
      <c r="B17" s="12">
        <v>4.39</v>
      </c>
      <c r="C17" s="79"/>
    </row>
    <row r="18" spans="1:3" ht="12.75">
      <c r="A18" t="s">
        <v>2</v>
      </c>
      <c r="B18" s="2">
        <f>SUM(B7:B17)</f>
        <v>211.17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6.94</v>
      </c>
      <c r="C21" s="79"/>
    </row>
    <row r="22" spans="1:3" ht="12.75">
      <c r="A22" s="1" t="s">
        <v>19</v>
      </c>
      <c r="B22" s="7">
        <v>20.17</v>
      </c>
      <c r="C22" s="79"/>
    </row>
    <row r="23" spans="1:3" ht="12.75">
      <c r="A23" s="1" t="s">
        <v>20</v>
      </c>
      <c r="B23" s="7">
        <v>11.2</v>
      </c>
      <c r="C23" s="79"/>
    </row>
    <row r="24" spans="1:3" ht="12.75">
      <c r="A24" s="1" t="s">
        <v>21</v>
      </c>
      <c r="B24" s="8">
        <v>38.5</v>
      </c>
      <c r="C24" s="79"/>
    </row>
    <row r="25" spans="1:3" ht="12.75">
      <c r="A25" t="s">
        <v>4</v>
      </c>
      <c r="B25" s="2">
        <f>SUM(B21:B24)</f>
        <v>76.81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287.98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50.40999999999997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0.15413868613138684</v>
      </c>
      <c r="C32" s="79"/>
    </row>
    <row r="33" spans="1:3" ht="12.75">
      <c r="A33" t="s">
        <v>23</v>
      </c>
      <c r="B33" s="13">
        <f>B25/B2</f>
        <v>0.056065693430656934</v>
      </c>
      <c r="C33" s="79"/>
    </row>
    <row r="34" spans="1:3" ht="12.75">
      <c r="A34" t="s">
        <v>26</v>
      </c>
      <c r="B34" s="13">
        <f>B27/B2</f>
        <v>0.2102043795620438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2009-12-11T23:15:57Z</cp:lastPrinted>
  <dcterms:created xsi:type="dcterms:W3CDTF">2005-01-10T15:34:54Z</dcterms:created>
  <dcterms:modified xsi:type="dcterms:W3CDTF">2014-12-17T04:23:37Z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