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20" yWindow="255" windowWidth="11100" windowHeight="9120" tabRatio="953" activeTab="2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</sheets>
  <definedNames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<sst xmlns="http://schemas.openxmlformats.org/spreadsheetml/2006/main" count="643" uniqueCount="151">
  <si>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</si>
  <si>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</si>
  <si>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</si>
  <si>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</si>
  <si>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</si>
  <si>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</si>
  <si>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</si>
  <si>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</si>
  <si>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</si>
  <si>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</si>
  <si>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</si>
  <si>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</si>
  <si>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</si>
  <si>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</si>
  <si>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</si>
  <si>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</si>
  <si>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</si>
  <si>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</si>
  <si>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</si>
  <si>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</si>
  <si>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</si>
  <si>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</si>
  <si>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</si>
  <si>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</si>
  <si>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</si>
  <si>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</si>
  <si>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</si>
  <si>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</si>
  <si>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</si>
  <si>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</si>
  <si>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</si>
  <si>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</si>
  <si>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</si>
  <si>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</si>
  <si>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</si>
  <si>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</si>
  <si>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</si>
  <si>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</si>
  <si>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</si>
  <si>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</si>
  <si>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</si>
  <si>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</si>
  <si>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</si>
  <si>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</si>
  <si>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</si>
  <si>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</si>
  <si>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</si>
  <si>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</si>
  <si>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</si>
  <si>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</si>
  <si>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</si>
  <si>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</si>
  <si>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</si>
  <si>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</si>
  <si>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</si>
  <si>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</si>
  <si>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</si>
  <si>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</si>
  <si>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</si>
  <si>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</si>
  <si>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</si>
  <si>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</si>
  <si>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</si>
  <si>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</si>
  <si>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</si>
  <si>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</si>
  <si>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</si>
  <si>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</si>
  <si>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</si>
  <si>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</si>
  <si>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</si>
  <si>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</si>
  <si>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</si>
  <si>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</si>
  <si>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</si>
  <si>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</si>
  <si>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</si>
  <si>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</si>
  <si>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</si>
  <si>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</si>
  <si>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</si>
  <si>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</si>
  <si>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</si>
  <si>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</si>
  <si>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</si>
  <si>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</si>
  <si>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</si>
  <si>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</si>
  <si>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</si>
  <si>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</si>
  <si>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</si>
  <si>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</si>
  <si>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</si>
  <si>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</si>
  <si>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</si>
  <si>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</si>
  <si>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</si>
  <si>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</si>
  <si>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</si>
  <si>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</si>
  <si>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</si>
  <si>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</si>
  <si>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</si>
  <si>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</si>
  <si>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</si>
  <si>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</si>
  <si>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</si>
  <si>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</si>
  <si>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</si>
  <si>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</si>
  <si>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</si>
  <si>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</si>
  <si>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</si>
  <si>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</si>
  <si>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</si>
  <si>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</si>
  <si>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</si>
  <si>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</si>
  <si>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Milling quality price, large risk of quality discounts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</si>
  <si>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</si>
  <si>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</si>
  <si>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</si>
  <si>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</si>
  <si>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</si>
  <si>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Fungicide for white mold</t>
  </si>
  <si>
    <t>Spraying for head feeding insects</t>
  </si>
  <si>
    <t>Two sprayings for head feeding insects</t>
  </si>
  <si>
    <t>Fungicide for white mold would cost about $18</t>
  </si>
  <si>
    <t>Insecticide seed treatment for flea beetles</t>
  </si>
  <si>
    <t>Name:</t>
  </si>
  <si>
    <t>Soil test, custom aerial application</t>
  </si>
  <si>
    <t>Soil test, two custom aerial applications</t>
  </si>
  <si>
    <t xml:space="preserve">  Market Price</t>
  </si>
  <si>
    <t>Fungicide for rust would cost $4 plus application</t>
  </si>
  <si>
    <t>Fungicide for pasmo has shown good yield response</t>
  </si>
  <si>
    <t>seed treatment</t>
  </si>
  <si>
    <t>inoculant, rock roller rent, soil testing</t>
  </si>
  <si>
    <t>Cost includes $8 for inoculant and fungicide seed treatment</t>
  </si>
  <si>
    <t>the whole farm cashflow.  This worksheet consists of three tables.  The first table lists the market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</si>
  <si>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</si>
  <si>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</si>
  <si>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</si>
  <si>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</si>
  <si>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Crop insurance is not available in this region for buckwheat</t>
  </si>
  <si>
    <t>Wheat midge &amp; cereal grain aphid insect. would be about $6 each</t>
  </si>
  <si>
    <t>Mkt Rev.</t>
  </si>
  <si>
    <t>per Acre</t>
  </si>
  <si>
    <t xml:space="preserve">Dir. Costs </t>
  </si>
  <si>
    <t>Developed by: Ronald Haugen, NDSU Extension Service</t>
  </si>
  <si>
    <t>North Dakota 2022 Projected Crop Budgets - North East</t>
  </si>
  <si>
    <t>Malt price, feed quality price est. is $4.00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</si>
</sst>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_);\(0.00\)"/>
    <numFmt numFmtId="168" formatCode="&quot;$&quot;#,##0.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9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1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1" fillId="0" borderId="0" xfId="0" applyFont="1" applyAlignment="1" applyProtection="1">
      <alignment/>
      <protection locked="0"/>
    </xf>
    <xf numFmtId="0" fontId="51" fillId="0" borderId="21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31</xdr:row>
      <xdr:rowOff>28575</xdr:rowOff>
    </xdr:from>
    <xdr:to>
      <xdr:col>10</xdr:col>
      <xdr:colOff>180975</xdr:colOff>
      <xdr:row>58</xdr:row>
      <xdr:rowOff>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09587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76" t="s">
        <v>149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148</v>
      </c>
      <c r="B2" s="78"/>
      <c r="C2" s="78"/>
      <c r="D2" s="78"/>
      <c r="E2" s="78"/>
      <c r="F2" s="78"/>
      <c r="G2" s="78"/>
      <c r="H2" s="78"/>
      <c r="I2" s="78"/>
      <c r="J2" s="78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68" t="s">
        <v>92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93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94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95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96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139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140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97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68" t="s">
        <v>98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99</v>
      </c>
      <c r="B14" s="39"/>
      <c r="C14" s="39"/>
      <c r="D14" s="39"/>
      <c r="E14" s="39"/>
      <c r="F14" s="39"/>
      <c r="G14" s="39"/>
      <c r="H14" s="39"/>
    </row>
    <row r="15" spans="1:8" ht="12.75">
      <c r="A15" s="45" t="s">
        <v>138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100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101</v>
      </c>
      <c r="B17" s="39"/>
      <c r="C17" s="39"/>
      <c r="D17" s="39"/>
      <c r="E17" s="39"/>
      <c r="F17" s="39"/>
      <c r="G17" s="39"/>
      <c r="H17" s="39"/>
    </row>
    <row r="18" spans="1:8" ht="12.75">
      <c r="A18" s="45" t="s">
        <v>119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102</v>
      </c>
      <c r="B19" s="39"/>
      <c r="C19" s="39"/>
      <c r="E19" s="39"/>
      <c r="F19" s="39"/>
      <c r="G19" s="39"/>
      <c r="H19" s="39"/>
    </row>
    <row r="20" spans="1:8" ht="12.75">
      <c r="A20" s="17" t="s">
        <v>103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104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105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68" t="s">
        <v>106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107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108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109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110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111</v>
      </c>
      <c r="B30" s="37"/>
      <c r="C30" s="37"/>
      <c r="D30" s="37"/>
      <c r="E30" s="37"/>
      <c r="F30" s="37"/>
      <c r="G30" s="37"/>
      <c r="H30" s="37"/>
    </row>
    <row r="31" spans="1:11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</sheetData>
  <sheetProtection sheet="1"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1" t="s">
        <v>30</v>
      </c>
    </row>
    <row r="2" spans="1:3" ht="12.75">
      <c r="A2" t="s">
        <v>29</v>
      </c>
      <c r="B2" s="9">
        <v>1320</v>
      </c>
      <c r="C2" s="69"/>
    </row>
    <row r="3" spans="1:3" ht="12.75">
      <c r="A3" t="s">
        <v>132</v>
      </c>
      <c r="B3" s="10">
        <v>0.352</v>
      </c>
      <c r="C3" s="69"/>
    </row>
    <row r="4" spans="1:3" ht="12.75">
      <c r="A4" t="s">
        <v>28</v>
      </c>
      <c r="B4">
        <f>B2*B3</f>
        <v>464.64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52.25</v>
      </c>
      <c r="C7" s="72"/>
    </row>
    <row r="8" spans="1:3" ht="12.75">
      <c r="A8" s="1" t="s">
        <v>9</v>
      </c>
      <c r="B8" s="11">
        <v>38.9</v>
      </c>
      <c r="C8" s="69"/>
    </row>
    <row r="9" spans="1:3" ht="12.75">
      <c r="A9" s="1" t="s">
        <v>24</v>
      </c>
      <c r="B9" s="11">
        <v>0</v>
      </c>
      <c r="C9" s="69" t="s">
        <v>133</v>
      </c>
    </row>
    <row r="10" spans="1:3" ht="12.75">
      <c r="A10" s="1" t="s">
        <v>10</v>
      </c>
      <c r="B10" s="11">
        <v>10</v>
      </c>
      <c r="C10" s="69" t="s">
        <v>126</v>
      </c>
    </row>
    <row r="11" spans="1:3" ht="12.75">
      <c r="A11" s="1" t="s">
        <v>12</v>
      </c>
      <c r="B11" s="11">
        <v>24.99</v>
      </c>
      <c r="C11" s="69"/>
    </row>
    <row r="12" spans="1:3" ht="12.75">
      <c r="A12" s="1" t="s">
        <v>11</v>
      </c>
      <c r="B12" s="11">
        <v>24</v>
      </c>
      <c r="C12" s="69"/>
    </row>
    <row r="13" spans="1:3" ht="12.75">
      <c r="A13" s="1" t="s">
        <v>13</v>
      </c>
      <c r="B13" s="11">
        <v>18.99</v>
      </c>
      <c r="C13" s="69"/>
    </row>
    <row r="14" spans="1:3" ht="12.75">
      <c r="A14" s="1" t="s">
        <v>14</v>
      </c>
      <c r="B14" s="11">
        <v>20.52</v>
      </c>
      <c r="C14" s="69"/>
    </row>
    <row r="15" spans="1:3" ht="12.75">
      <c r="A15" s="1" t="s">
        <v>15</v>
      </c>
      <c r="B15" s="11">
        <v>3.6</v>
      </c>
      <c r="C15" s="69"/>
    </row>
    <row r="16" spans="1:3" ht="12.75">
      <c r="A16" s="1" t="s">
        <v>16</v>
      </c>
      <c r="B16" s="11">
        <v>18.5</v>
      </c>
      <c r="C16" s="69" t="s">
        <v>131</v>
      </c>
    </row>
    <row r="17" spans="1:3" ht="12.75">
      <c r="A17" s="1" t="s">
        <v>17</v>
      </c>
      <c r="B17" s="12">
        <v>4.76</v>
      </c>
      <c r="C17" s="69"/>
    </row>
    <row r="18" spans="1:3" ht="12.75">
      <c r="A18" t="s">
        <v>2</v>
      </c>
      <c r="B18" s="2">
        <f>SUM(B7:B17)</f>
        <v>216.51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9.16</v>
      </c>
      <c r="C21" s="69"/>
    </row>
    <row r="22" spans="1:3" ht="12.75">
      <c r="A22" s="1" t="s">
        <v>19</v>
      </c>
      <c r="B22" s="7">
        <v>25.5</v>
      </c>
      <c r="C22" s="69"/>
    </row>
    <row r="23" spans="1:3" ht="12.75">
      <c r="A23" s="1" t="s">
        <v>20</v>
      </c>
      <c r="B23" s="7">
        <v>15.77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105.42999999999999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321.94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142.7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0.16402272727272726</v>
      </c>
      <c r="C32" s="69"/>
    </row>
    <row r="33" spans="1:3" ht="12.75">
      <c r="A33" t="s">
        <v>23</v>
      </c>
      <c r="B33" s="13">
        <f>B25/B2</f>
        <v>0.07987121212121212</v>
      </c>
      <c r="C33" s="69"/>
    </row>
    <row r="34" spans="1:3" ht="12.75">
      <c r="A34" t="s">
        <v>27</v>
      </c>
      <c r="B34" s="13">
        <f>B27/B2</f>
        <v>0.24389393939393939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1" t="s">
        <v>30</v>
      </c>
    </row>
    <row r="2" spans="1:3" ht="12.75">
      <c r="A2" t="s">
        <v>29</v>
      </c>
      <c r="B2" s="9">
        <v>2040</v>
      </c>
      <c r="C2" s="69"/>
    </row>
    <row r="3" spans="1:3" ht="12.75">
      <c r="A3" t="s">
        <v>132</v>
      </c>
      <c r="B3" s="12">
        <v>0.255</v>
      </c>
      <c r="C3" s="69"/>
    </row>
    <row r="4" spans="1:3" ht="12.75">
      <c r="A4" t="s">
        <v>28</v>
      </c>
      <c r="B4" s="2">
        <f>B2*B3</f>
        <v>520.2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62</v>
      </c>
      <c r="C7" s="69"/>
    </row>
    <row r="8" spans="1:3" ht="12.75">
      <c r="A8" s="1" t="s">
        <v>9</v>
      </c>
      <c r="B8" s="11">
        <v>32.3</v>
      </c>
      <c r="C8" s="69"/>
    </row>
    <row r="9" spans="1:3" ht="12.75">
      <c r="A9" s="1" t="s">
        <v>24</v>
      </c>
      <c r="B9" s="11">
        <v>0</v>
      </c>
      <c r="C9" s="69" t="s">
        <v>127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133.92</v>
      </c>
      <c r="C11" s="69"/>
    </row>
    <row r="12" spans="1:3" ht="12.75">
      <c r="A12" s="1" t="s">
        <v>11</v>
      </c>
      <c r="B12" s="11">
        <v>11</v>
      </c>
      <c r="C12" s="69"/>
    </row>
    <row r="13" spans="1:3" ht="12.75">
      <c r="A13" s="1" t="s">
        <v>13</v>
      </c>
      <c r="B13" s="11">
        <v>18.77</v>
      </c>
      <c r="C13" s="69"/>
    </row>
    <row r="14" spans="1:3" ht="12.75">
      <c r="A14" s="1" t="s">
        <v>14</v>
      </c>
      <c r="B14" s="11">
        <v>20.54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6.3</v>
      </c>
      <c r="C17" s="69"/>
    </row>
    <row r="18" spans="1:3" ht="12.75">
      <c r="A18" t="s">
        <v>2</v>
      </c>
      <c r="B18" s="2">
        <f>SUM(B7:B17)</f>
        <v>286.33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8.65</v>
      </c>
      <c r="C21" s="69"/>
    </row>
    <row r="22" spans="1:3" ht="12.75">
      <c r="A22" s="1" t="s">
        <v>19</v>
      </c>
      <c r="B22" s="7">
        <v>24.78</v>
      </c>
      <c r="C22" s="69"/>
    </row>
    <row r="23" spans="1:3" ht="12.75">
      <c r="A23" s="1" t="s">
        <v>20</v>
      </c>
      <c r="B23" s="7">
        <v>14.16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102.59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388.91999999999996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131.2800000000001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0.14035784313725488</v>
      </c>
      <c r="C32" s="69"/>
    </row>
    <row r="33" spans="1:3" ht="12.75">
      <c r="A33" t="s">
        <v>23</v>
      </c>
      <c r="B33" s="13">
        <f>B25/B2</f>
        <v>0.050289215686274515</v>
      </c>
      <c r="C33" s="69"/>
    </row>
    <row r="34" spans="1:3" ht="12.75">
      <c r="A34" t="s">
        <v>27</v>
      </c>
      <c r="B34" s="13">
        <f>B27/B2</f>
        <v>0.1906470588235294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1" t="s">
        <v>30</v>
      </c>
    </row>
    <row r="2" spans="1:3" ht="12.75">
      <c r="A2" t="s">
        <v>29</v>
      </c>
      <c r="B2" s="9">
        <v>25</v>
      </c>
      <c r="C2" s="69"/>
    </row>
    <row r="3" spans="1:3" ht="12.75">
      <c r="A3" t="s">
        <v>132</v>
      </c>
      <c r="B3" s="12">
        <v>14.1</v>
      </c>
      <c r="C3" s="69"/>
    </row>
    <row r="4" spans="1:3" ht="12.75">
      <c r="A4" t="s">
        <v>28</v>
      </c>
      <c r="B4" s="2">
        <f>B2*B3</f>
        <v>352.5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27</v>
      </c>
      <c r="C7" s="69"/>
    </row>
    <row r="8" spans="1:3" ht="12.75">
      <c r="A8" s="1" t="s">
        <v>9</v>
      </c>
      <c r="B8" s="11">
        <v>34.6</v>
      </c>
      <c r="C8" s="69"/>
    </row>
    <row r="9" spans="1:3" ht="12.75">
      <c r="A9" s="1" t="s">
        <v>24</v>
      </c>
      <c r="B9" s="11">
        <v>0</v>
      </c>
      <c r="C9" s="69" t="s">
        <v>134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35.31</v>
      </c>
      <c r="C11" s="69"/>
    </row>
    <row r="12" spans="1:3" ht="12.75">
      <c r="A12" s="1" t="s">
        <v>11</v>
      </c>
      <c r="B12" s="11">
        <v>15</v>
      </c>
      <c r="C12" s="69"/>
    </row>
    <row r="13" spans="1:3" ht="12.75">
      <c r="A13" s="1" t="s">
        <v>13</v>
      </c>
      <c r="B13" s="11">
        <v>18.27</v>
      </c>
      <c r="C13" s="69"/>
    </row>
    <row r="14" spans="1:3" ht="12.75">
      <c r="A14" s="1" t="s">
        <v>14</v>
      </c>
      <c r="B14" s="11">
        <v>21.25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3.44</v>
      </c>
      <c r="C17" s="69"/>
    </row>
    <row r="18" spans="1:3" ht="12.75">
      <c r="A18" t="s">
        <v>2</v>
      </c>
      <c r="B18" s="2">
        <f>SUM(B7:B17)</f>
        <v>156.37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8.67</v>
      </c>
      <c r="C21" s="69"/>
    </row>
    <row r="22" spans="1:3" ht="12.75">
      <c r="A22" s="1" t="s">
        <v>19</v>
      </c>
      <c r="B22" s="7">
        <v>24.85</v>
      </c>
      <c r="C22" s="69"/>
    </row>
    <row r="23" spans="1:3" ht="12.75">
      <c r="A23" s="1" t="s">
        <v>20</v>
      </c>
      <c r="B23" s="7">
        <v>14.7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103.22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259.59000000000003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92.90999999999997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6.2548</v>
      </c>
      <c r="C32" s="69"/>
    </row>
    <row r="33" spans="1:3" ht="12.75">
      <c r="A33" t="s">
        <v>23</v>
      </c>
      <c r="B33" s="2">
        <f>B25/B2</f>
        <v>4.1288</v>
      </c>
      <c r="C33" s="69"/>
    </row>
    <row r="34" spans="1:3" ht="12.75">
      <c r="A34" t="s">
        <v>27</v>
      </c>
      <c r="B34" s="2">
        <f>B27/B2</f>
        <v>10.383600000000001</v>
      </c>
      <c r="C34" s="69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1" t="s">
        <v>30</v>
      </c>
    </row>
    <row r="2" spans="1:3" ht="12.75">
      <c r="A2" t="s">
        <v>29</v>
      </c>
      <c r="B2" s="9">
        <v>42</v>
      </c>
      <c r="C2" s="69"/>
    </row>
    <row r="3" spans="1:3" ht="12.75">
      <c r="A3" t="s">
        <v>132</v>
      </c>
      <c r="B3" s="12">
        <v>9</v>
      </c>
      <c r="C3" s="72"/>
    </row>
    <row r="4" spans="1:3" ht="12.75">
      <c r="A4" t="s">
        <v>28</v>
      </c>
      <c r="B4" s="2">
        <f>B2*B3</f>
        <v>378</v>
      </c>
      <c r="C4" s="72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60</v>
      </c>
      <c r="C7" s="69"/>
    </row>
    <row r="8" spans="1:3" ht="12.75">
      <c r="A8" s="1" t="s">
        <v>9</v>
      </c>
      <c r="B8" s="11">
        <v>42</v>
      </c>
      <c r="C8" s="69"/>
    </row>
    <row r="9" spans="1:3" ht="12.75">
      <c r="A9" s="1" t="s">
        <v>24</v>
      </c>
      <c r="B9" s="11">
        <v>1.5</v>
      </c>
      <c r="C9" s="69" t="s">
        <v>135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21.67</v>
      </c>
      <c r="C11" s="69"/>
    </row>
    <row r="12" spans="1:3" ht="12.75">
      <c r="A12" s="1" t="s">
        <v>11</v>
      </c>
      <c r="B12" s="11">
        <v>9.5</v>
      </c>
      <c r="C12" s="69"/>
    </row>
    <row r="13" spans="1:3" ht="12.75">
      <c r="A13" s="1" t="s">
        <v>13</v>
      </c>
      <c r="B13" s="11">
        <v>19.26</v>
      </c>
      <c r="C13" s="69"/>
    </row>
    <row r="14" spans="1:3" ht="12.75">
      <c r="A14" s="1" t="s">
        <v>14</v>
      </c>
      <c r="B14" s="11">
        <v>21.95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9.5</v>
      </c>
      <c r="C16" s="69" t="s">
        <v>136</v>
      </c>
    </row>
    <row r="17" spans="1:3" ht="12.75">
      <c r="A17" s="1" t="s">
        <v>17</v>
      </c>
      <c r="B17" s="12">
        <v>4.17</v>
      </c>
      <c r="C17" s="69"/>
    </row>
    <row r="18" spans="1:3" ht="12.75">
      <c r="A18" t="s">
        <v>2</v>
      </c>
      <c r="B18" s="2">
        <f>SUM(B7:B17)</f>
        <v>189.54999999999998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8.98</v>
      </c>
      <c r="C21" s="69"/>
    </row>
    <row r="22" spans="1:3" ht="12.75">
      <c r="A22" s="1" t="s">
        <v>19</v>
      </c>
      <c r="B22" s="7">
        <v>26.37</v>
      </c>
      <c r="C22" s="69"/>
    </row>
    <row r="23" spans="1:3" ht="12.75">
      <c r="A23" s="1" t="s">
        <v>20</v>
      </c>
      <c r="B23" s="7">
        <v>15.12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105.47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295.02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82.98000000000002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4.513095238095238</v>
      </c>
      <c r="C32" s="69"/>
    </row>
    <row r="33" spans="1:3" ht="12.75">
      <c r="A33" t="s">
        <v>23</v>
      </c>
      <c r="B33" s="2">
        <f>B25/B2</f>
        <v>2.511190476190476</v>
      </c>
      <c r="C33" s="69"/>
    </row>
    <row r="34" spans="1:3" ht="12.75">
      <c r="A34" t="s">
        <v>27</v>
      </c>
      <c r="B34" s="2">
        <f>B27/B2</f>
        <v>7.024285714285714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1" t="s">
        <v>30</v>
      </c>
    </row>
    <row r="2" spans="1:3" ht="12.75">
      <c r="A2" t="s">
        <v>29</v>
      </c>
      <c r="B2" s="9">
        <v>88</v>
      </c>
      <c r="C2" s="69"/>
    </row>
    <row r="3" spans="1:3" ht="12.75">
      <c r="A3" t="s">
        <v>132</v>
      </c>
      <c r="B3" s="12">
        <v>3.5</v>
      </c>
      <c r="C3" s="69"/>
    </row>
    <row r="4" spans="1:3" ht="12.75">
      <c r="A4" t="s">
        <v>28</v>
      </c>
      <c r="B4" s="2">
        <f>B2*B3</f>
        <v>308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20</v>
      </c>
      <c r="C7" s="69"/>
    </row>
    <row r="8" spans="1:3" ht="12.75">
      <c r="A8" s="1" t="s">
        <v>9</v>
      </c>
      <c r="B8" s="11">
        <v>5.9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95.2</v>
      </c>
      <c r="C11" s="69"/>
    </row>
    <row r="12" spans="1:3" ht="12.75">
      <c r="A12" s="1" t="s">
        <v>11</v>
      </c>
      <c r="B12" s="11">
        <v>14.5</v>
      </c>
      <c r="C12" s="69"/>
    </row>
    <row r="13" spans="1:3" ht="12.75">
      <c r="A13" s="1" t="s">
        <v>13</v>
      </c>
      <c r="B13" s="11">
        <v>22.79</v>
      </c>
      <c r="C13" s="69"/>
    </row>
    <row r="14" spans="1:3" ht="12.75">
      <c r="A14" s="1" t="s">
        <v>14</v>
      </c>
      <c r="B14" s="11">
        <v>22.64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4.11</v>
      </c>
      <c r="C17" s="69"/>
    </row>
    <row r="18" spans="1:3" ht="12.75">
      <c r="A18" t="s">
        <v>2</v>
      </c>
      <c r="B18" s="2">
        <f>SUM(B7:B17)</f>
        <v>186.64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9.84</v>
      </c>
      <c r="C21" s="69"/>
    </row>
    <row r="22" spans="1:3" ht="12.75">
      <c r="A22" s="1" t="s">
        <v>19</v>
      </c>
      <c r="B22" s="7">
        <v>27.81</v>
      </c>
      <c r="C22" s="69"/>
    </row>
    <row r="23" spans="1:3" ht="12.75">
      <c r="A23" s="1" t="s">
        <v>20</v>
      </c>
      <c r="B23" s="7">
        <v>16.4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109.05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295.69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12.310000000000002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2.1209090909090906</v>
      </c>
      <c r="C32" s="69"/>
    </row>
    <row r="33" spans="1:3" ht="12.75">
      <c r="A33" t="s">
        <v>23</v>
      </c>
      <c r="B33" s="2">
        <f>B25/B2</f>
        <v>1.2392045454545455</v>
      </c>
      <c r="C33" s="69"/>
    </row>
    <row r="34" spans="1:3" ht="12.75">
      <c r="A34" t="s">
        <v>27</v>
      </c>
      <c r="B34" s="2">
        <f>B27/B2</f>
        <v>3.360113636363636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1" t="s">
        <v>30</v>
      </c>
    </row>
    <row r="2" spans="1:3" ht="12.75">
      <c r="A2" t="s">
        <v>29</v>
      </c>
      <c r="B2" s="9">
        <v>900</v>
      </c>
      <c r="C2" s="69"/>
    </row>
    <row r="3" spans="1:3" ht="12.75">
      <c r="A3" t="s">
        <v>132</v>
      </c>
      <c r="B3" s="73">
        <v>0.45</v>
      </c>
      <c r="C3" s="69"/>
    </row>
    <row r="4" spans="1:3" ht="12.75">
      <c r="A4" t="s">
        <v>28</v>
      </c>
      <c r="B4" s="2">
        <f>B2*B3</f>
        <v>405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12.6</v>
      </c>
      <c r="C7" s="69"/>
    </row>
    <row r="8" spans="1:3" ht="12.75">
      <c r="A8" s="1" t="s">
        <v>9</v>
      </c>
      <c r="B8" s="11">
        <v>21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6</v>
      </c>
      <c r="C10" s="69" t="s">
        <v>128</v>
      </c>
    </row>
    <row r="11" spans="1:3" ht="12.75">
      <c r="A11" s="1" t="s">
        <v>12</v>
      </c>
      <c r="B11" s="11">
        <v>17.73</v>
      </c>
      <c r="C11" s="69"/>
    </row>
    <row r="12" spans="1:3" ht="12.75">
      <c r="A12" s="1" t="s">
        <v>11</v>
      </c>
      <c r="B12" s="11">
        <v>25</v>
      </c>
      <c r="C12" s="69"/>
    </row>
    <row r="13" spans="1:3" ht="12.75">
      <c r="A13" s="1" t="s">
        <v>13</v>
      </c>
      <c r="B13" s="11">
        <v>17.32</v>
      </c>
      <c r="C13" s="69"/>
    </row>
    <row r="14" spans="1:3" ht="12.75">
      <c r="A14" s="1" t="s">
        <v>14</v>
      </c>
      <c r="B14" s="11">
        <v>20.19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2.73</v>
      </c>
      <c r="C17" s="69"/>
    </row>
    <row r="18" spans="1:3" ht="12.75">
      <c r="A18" t="s">
        <v>2</v>
      </c>
      <c r="B18" s="2">
        <f>SUM(B7:B17)</f>
        <v>124.07000000000001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8.41</v>
      </c>
      <c r="C21" s="69"/>
    </row>
    <row r="22" spans="1:3" ht="12.75">
      <c r="A22" s="1" t="s">
        <v>19</v>
      </c>
      <c r="B22" s="7">
        <v>23.47</v>
      </c>
      <c r="C22" s="69"/>
    </row>
    <row r="23" spans="1:3" ht="12.75">
      <c r="A23" s="1" t="s">
        <v>20</v>
      </c>
      <c r="B23" s="7">
        <v>14.15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101.03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225.10000000000002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179.89999999999998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0.13785555555555556</v>
      </c>
      <c r="C32" s="69"/>
    </row>
    <row r="33" spans="1:3" ht="12.75">
      <c r="A33" t="s">
        <v>23</v>
      </c>
      <c r="B33" s="13">
        <f>B25/B2</f>
        <v>0.11225555555555555</v>
      </c>
      <c r="C33" s="69"/>
    </row>
    <row r="34" spans="1:3" ht="12.75">
      <c r="A34" t="s">
        <v>27</v>
      </c>
      <c r="B34" s="13">
        <f>B27/B2</f>
        <v>0.2501111111111111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1" t="s">
        <v>30</v>
      </c>
    </row>
    <row r="2" spans="1:3" ht="12.75">
      <c r="A2" t="s">
        <v>29</v>
      </c>
      <c r="B2" s="9">
        <v>950</v>
      </c>
      <c r="C2" s="69"/>
    </row>
    <row r="3" spans="1:3" ht="12.75">
      <c r="A3" t="s">
        <v>132</v>
      </c>
      <c r="B3" s="10">
        <v>0.316</v>
      </c>
      <c r="C3" s="69"/>
    </row>
    <row r="4" spans="1:3" ht="12.75">
      <c r="A4" t="s">
        <v>28</v>
      </c>
      <c r="B4" s="2">
        <f>B2*B3</f>
        <v>300.2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20.5</v>
      </c>
      <c r="C7" s="69"/>
    </row>
    <row r="8" spans="1:3" ht="12.75">
      <c r="A8" s="1" t="s">
        <v>9</v>
      </c>
      <c r="B8" s="11">
        <v>13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13.22</v>
      </c>
      <c r="C11" s="69"/>
    </row>
    <row r="12" spans="1:3" ht="12.75">
      <c r="A12" s="1" t="s">
        <v>11</v>
      </c>
      <c r="B12" s="11">
        <v>0</v>
      </c>
      <c r="C12" s="69" t="s">
        <v>143</v>
      </c>
    </row>
    <row r="13" spans="1:3" ht="12.75">
      <c r="A13" s="1" t="s">
        <v>13</v>
      </c>
      <c r="B13" s="11">
        <v>20.08</v>
      </c>
      <c r="C13" s="69"/>
    </row>
    <row r="14" spans="1:3" ht="12.75">
      <c r="A14" s="1" t="s">
        <v>14</v>
      </c>
      <c r="B14" s="11">
        <v>22.15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2.04</v>
      </c>
      <c r="C17" s="69"/>
    </row>
    <row r="18" spans="1:3" ht="12.75">
      <c r="A18" t="s">
        <v>2</v>
      </c>
      <c r="B18" s="2">
        <f>SUM(B7:B17)</f>
        <v>92.49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8.91</v>
      </c>
      <c r="C21" s="69"/>
    </row>
    <row r="22" spans="1:3" ht="12.75">
      <c r="A22" s="1" t="s">
        <v>19</v>
      </c>
      <c r="B22" s="7">
        <v>25.43</v>
      </c>
      <c r="C22" s="69"/>
    </row>
    <row r="23" spans="1:3" ht="12.75">
      <c r="A23" s="1" t="s">
        <v>20</v>
      </c>
      <c r="B23" s="7">
        <v>15.62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104.96000000000001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197.45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102.75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0.0973578947368421</v>
      </c>
      <c r="C32" s="69"/>
    </row>
    <row r="33" spans="1:3" ht="12.75">
      <c r="A33" t="s">
        <v>23</v>
      </c>
      <c r="B33" s="13">
        <f>B25/B2</f>
        <v>0.1104842105263158</v>
      </c>
      <c r="C33" s="69"/>
    </row>
    <row r="34" spans="1:3" ht="12.75">
      <c r="A34" t="s">
        <v>27</v>
      </c>
      <c r="B34" s="13">
        <f>B27/B2</f>
        <v>0.20784210526315788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3" t="s">
        <v>0</v>
      </c>
      <c r="C1" s="71" t="s">
        <v>30</v>
      </c>
    </row>
    <row r="2" spans="1:3" ht="12.75">
      <c r="A2" t="s">
        <v>29</v>
      </c>
      <c r="B2" s="9">
        <v>1600</v>
      </c>
      <c r="C2" s="69"/>
    </row>
    <row r="3" spans="1:3" ht="12.75">
      <c r="A3" t="s">
        <v>132</v>
      </c>
      <c r="B3" s="10">
        <v>0.21</v>
      </c>
      <c r="C3" s="69"/>
    </row>
    <row r="4" spans="1:3" ht="12.75">
      <c r="A4" t="s">
        <v>28</v>
      </c>
      <c r="B4" s="2">
        <f>B2*B3</f>
        <v>336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17.5</v>
      </c>
      <c r="C7" s="69"/>
    </row>
    <row r="8" spans="1:3" ht="12.75">
      <c r="A8" s="1" t="s">
        <v>9</v>
      </c>
      <c r="B8" s="11">
        <v>3.7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13.65</v>
      </c>
      <c r="C11" s="69"/>
    </row>
    <row r="12" spans="1:3" ht="12.75">
      <c r="A12" s="1" t="s">
        <v>11</v>
      </c>
      <c r="B12" s="11">
        <v>0</v>
      </c>
      <c r="C12" s="69"/>
    </row>
    <row r="13" spans="1:3" ht="12.75">
      <c r="A13" s="1" t="s">
        <v>13</v>
      </c>
      <c r="B13" s="11">
        <v>19.21</v>
      </c>
      <c r="C13" s="69"/>
    </row>
    <row r="14" spans="1:3" ht="12.75">
      <c r="A14" s="1" t="s">
        <v>14</v>
      </c>
      <c r="B14" s="11">
        <v>21.02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1.72</v>
      </c>
      <c r="C17" s="69"/>
    </row>
    <row r="18" spans="1:3" ht="12.75">
      <c r="A18" t="s">
        <v>2</v>
      </c>
      <c r="B18" s="2">
        <f>SUM(B7:B17)</f>
        <v>78.3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8.78</v>
      </c>
      <c r="C21" s="69"/>
    </row>
    <row r="22" spans="1:3" ht="12.75">
      <c r="A22" s="1" t="s">
        <v>19</v>
      </c>
      <c r="B22" s="7">
        <v>24.75</v>
      </c>
      <c r="C22" s="69"/>
    </row>
    <row r="23" spans="1:3" ht="12.75">
      <c r="A23" s="1" t="s">
        <v>20</v>
      </c>
      <c r="B23" s="7">
        <v>14.81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103.34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181.64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154.36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13">
        <f>B18/B2</f>
        <v>0.048937499999999995</v>
      </c>
      <c r="C32" s="69"/>
    </row>
    <row r="33" spans="1:3" ht="12.75">
      <c r="A33" t="s">
        <v>23</v>
      </c>
      <c r="B33" s="13">
        <f>B25/B2</f>
        <v>0.0645875</v>
      </c>
      <c r="C33" s="69"/>
    </row>
    <row r="34" spans="1:3" ht="12.75">
      <c r="A34" t="s">
        <v>27</v>
      </c>
      <c r="B34" s="13">
        <f>B27/B2</f>
        <v>0.11352499999999999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3" t="s">
        <v>0</v>
      </c>
      <c r="C1" s="71" t="s">
        <v>30</v>
      </c>
    </row>
    <row r="2" spans="1:3" ht="12.75">
      <c r="A2" t="s">
        <v>29</v>
      </c>
      <c r="B2" s="9">
        <v>60</v>
      </c>
      <c r="C2" s="69"/>
    </row>
    <row r="3" spans="1:3" ht="12.75">
      <c r="A3" t="s">
        <v>132</v>
      </c>
      <c r="B3" s="10">
        <v>6.52</v>
      </c>
      <c r="C3" s="69"/>
    </row>
    <row r="4" spans="1:3" ht="12.75">
      <c r="A4" t="s">
        <v>28</v>
      </c>
      <c r="B4" s="75">
        <f>B2*B3</f>
        <v>391.2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14.4</v>
      </c>
      <c r="C7" s="69"/>
    </row>
    <row r="8" spans="1:3" ht="12.75">
      <c r="A8" s="1" t="s">
        <v>9</v>
      </c>
      <c r="B8" s="11">
        <v>34.3</v>
      </c>
      <c r="C8" s="69"/>
    </row>
    <row r="9" spans="1:3" ht="12.75">
      <c r="A9" s="1" t="s">
        <v>24</v>
      </c>
      <c r="B9" s="11">
        <v>9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141.18</v>
      </c>
      <c r="C11" s="69"/>
    </row>
    <row r="12" spans="1:3" ht="12.75">
      <c r="A12" s="1" t="s">
        <v>11</v>
      </c>
      <c r="B12" s="11">
        <v>9</v>
      </c>
      <c r="C12" s="69"/>
    </row>
    <row r="13" spans="1:3" ht="12.75">
      <c r="A13" s="1" t="s">
        <v>13</v>
      </c>
      <c r="B13" s="11">
        <v>15.37</v>
      </c>
      <c r="C13" s="69"/>
    </row>
    <row r="14" spans="1:3" ht="12.75">
      <c r="A14" s="1" t="s">
        <v>14</v>
      </c>
      <c r="B14" s="11">
        <v>17.93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8.25</v>
      </c>
      <c r="C16" s="69"/>
    </row>
    <row r="17" spans="1:3" ht="12.75">
      <c r="A17" s="1" t="s">
        <v>17</v>
      </c>
      <c r="B17" s="12">
        <v>5.61</v>
      </c>
      <c r="C17" s="69"/>
    </row>
    <row r="18" spans="1:3" ht="12.75">
      <c r="A18" t="s">
        <v>2</v>
      </c>
      <c r="B18" s="2">
        <f>SUM(B7:B17)</f>
        <v>255.04000000000002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8.09</v>
      </c>
      <c r="C21" s="69"/>
    </row>
    <row r="22" spans="1:3" ht="12.75">
      <c r="A22" s="1" t="s">
        <v>19</v>
      </c>
      <c r="B22" s="7">
        <v>20.87</v>
      </c>
      <c r="C22" s="69"/>
    </row>
    <row r="23" spans="1:3" ht="12.75">
      <c r="A23" s="1" t="s">
        <v>20</v>
      </c>
      <c r="B23" s="7">
        <v>11.53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95.49000000000001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350.53000000000003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40.66999999999996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4.250666666666667</v>
      </c>
      <c r="C32" s="69"/>
    </row>
    <row r="33" spans="1:3" ht="12.75">
      <c r="A33" t="s">
        <v>23</v>
      </c>
      <c r="B33" s="2">
        <f>B25/B2</f>
        <v>1.5915000000000001</v>
      </c>
      <c r="C33" s="69"/>
    </row>
    <row r="34" spans="1:3" ht="12.75">
      <c r="A34" t="s">
        <v>27</v>
      </c>
      <c r="B34" s="2">
        <f>B27/B2</f>
        <v>5.842166666666667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B38" sqref="B38:L38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6"/>
      <c r="B1" s="47" t="s">
        <v>145</v>
      </c>
      <c r="C1" s="47" t="s">
        <v>113</v>
      </c>
      <c r="D1" s="47" t="s">
        <v>112</v>
      </c>
      <c r="E1" s="66" t="s">
        <v>71</v>
      </c>
      <c r="F1" s="47" t="s">
        <v>66</v>
      </c>
      <c r="G1" s="47" t="s">
        <v>66</v>
      </c>
      <c r="H1" s="48" t="s">
        <v>66</v>
      </c>
    </row>
    <row r="2" spans="1:8" ht="12.75">
      <c r="A2" s="49" t="s">
        <v>63</v>
      </c>
      <c r="B2" s="15" t="s">
        <v>146</v>
      </c>
      <c r="C2" s="15" t="s">
        <v>146</v>
      </c>
      <c r="D2" s="41" t="s">
        <v>113</v>
      </c>
      <c r="E2" s="67" t="s">
        <v>72</v>
      </c>
      <c r="F2" s="15" t="s">
        <v>64</v>
      </c>
      <c r="G2" s="15" t="s">
        <v>147</v>
      </c>
      <c r="H2" s="50" t="s">
        <v>65</v>
      </c>
    </row>
    <row r="3" spans="1:8" ht="12.75">
      <c r="A3" s="51" t="s">
        <v>50</v>
      </c>
      <c r="B3" s="42">
        <f>HRSW!B4</f>
        <v>444.86</v>
      </c>
      <c r="C3" s="42">
        <f>HRSW!B18</f>
        <v>273.02</v>
      </c>
      <c r="D3" s="16">
        <f>B3-C3</f>
        <v>171.84000000000003</v>
      </c>
      <c r="E3" s="18">
        <v>1200</v>
      </c>
      <c r="F3" s="19">
        <f aca="true" t="shared" si="0" ref="F3:F18">B3*E3</f>
        <v>533832</v>
      </c>
      <c r="G3" s="19">
        <f aca="true" t="shared" si="1" ref="G3:G18">E3*C3</f>
        <v>327624</v>
      </c>
      <c r="H3" s="30">
        <f>F3-G3</f>
        <v>206208</v>
      </c>
    </row>
    <row r="4" spans="1:8" ht="12.75">
      <c r="A4" s="51" t="s">
        <v>51</v>
      </c>
      <c r="B4" s="42">
        <f>Durum!B4</f>
        <v>505.12</v>
      </c>
      <c r="C4" s="42">
        <f>Durum!B18</f>
        <v>272.53999999999996</v>
      </c>
      <c r="D4" s="16">
        <f aca="true" t="shared" si="2" ref="D4:D18">B4-C4</f>
        <v>232.58000000000004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8">F4-G4</f>
        <v>0</v>
      </c>
    </row>
    <row r="5" spans="1:8" ht="12.75">
      <c r="A5" s="51" t="s">
        <v>52</v>
      </c>
      <c r="B5" s="42">
        <f>Barley!B4</f>
        <v>437.34000000000003</v>
      </c>
      <c r="C5" s="42">
        <f>Barley!B18</f>
        <v>208.75000000000003</v>
      </c>
      <c r="D5" s="16">
        <f t="shared" si="2"/>
        <v>228.59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51" t="s">
        <v>26</v>
      </c>
      <c r="B6" s="42">
        <f>Corn!B4</f>
        <v>538.45</v>
      </c>
      <c r="C6" s="42">
        <f>Corn!B18</f>
        <v>381.5199999999999</v>
      </c>
      <c r="D6" s="16">
        <f t="shared" si="2"/>
        <v>156.93000000000012</v>
      </c>
      <c r="E6" s="18">
        <v>0</v>
      </c>
      <c r="F6" s="19">
        <f t="shared" si="0"/>
        <v>0</v>
      </c>
      <c r="G6" s="19">
        <f t="shared" si="1"/>
        <v>0</v>
      </c>
      <c r="H6" s="30">
        <f t="shared" si="3"/>
        <v>0</v>
      </c>
    </row>
    <row r="7" spans="1:8" ht="12.75">
      <c r="A7" s="51" t="s">
        <v>25</v>
      </c>
      <c r="B7" s="42">
        <f>Soyb!B4</f>
        <v>354.95</v>
      </c>
      <c r="C7" s="42">
        <f>Soyb!B18</f>
        <v>201.87</v>
      </c>
      <c r="D7" s="16">
        <f t="shared" si="2"/>
        <v>153.07999999999998</v>
      </c>
      <c r="E7" s="18">
        <v>600</v>
      </c>
      <c r="F7" s="19">
        <f t="shared" si="0"/>
        <v>212970</v>
      </c>
      <c r="G7" s="19">
        <f t="shared" si="1"/>
        <v>121122</v>
      </c>
      <c r="H7" s="30">
        <f t="shared" si="3"/>
        <v>91848</v>
      </c>
    </row>
    <row r="8" spans="1:8" ht="12.75">
      <c r="A8" s="51" t="s">
        <v>78</v>
      </c>
      <c r="B8" s="42">
        <f>Drybean!B4</f>
        <v>518.1</v>
      </c>
      <c r="C8" s="42">
        <f>Drybean!B18</f>
        <v>246.79</v>
      </c>
      <c r="D8" s="16">
        <f t="shared" si="2"/>
        <v>271.31000000000006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1" t="s">
        <v>53</v>
      </c>
      <c r="B9" s="42">
        <f>Oil_SF!B4</f>
        <v>449.29</v>
      </c>
      <c r="C9" s="42">
        <f>Oil_SF!B18</f>
        <v>208.7</v>
      </c>
      <c r="D9" s="16">
        <f t="shared" si="2"/>
        <v>240.59000000000003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1" t="s">
        <v>54</v>
      </c>
      <c r="B10" s="42">
        <f>Conf_SF!B4</f>
        <v>464.64</v>
      </c>
      <c r="C10" s="42">
        <f>Conf_SF!B18</f>
        <v>216.51</v>
      </c>
      <c r="D10" s="16">
        <f t="shared" si="2"/>
        <v>248.13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1" t="s">
        <v>55</v>
      </c>
      <c r="B11" s="42">
        <f>Canola!B4</f>
        <v>520.2</v>
      </c>
      <c r="C11" s="42">
        <f>Canola!B18</f>
        <v>286.33</v>
      </c>
      <c r="D11" s="16">
        <f t="shared" si="2"/>
        <v>233.87000000000006</v>
      </c>
      <c r="E11" s="18">
        <v>600</v>
      </c>
      <c r="F11" s="19">
        <f t="shared" si="0"/>
        <v>312120</v>
      </c>
      <c r="G11" s="19">
        <f t="shared" si="1"/>
        <v>171798</v>
      </c>
      <c r="H11" s="30">
        <f t="shared" si="3"/>
        <v>140322</v>
      </c>
    </row>
    <row r="12" spans="1:8" ht="12.75">
      <c r="A12" s="51" t="s">
        <v>56</v>
      </c>
      <c r="B12" s="42">
        <f>Flax!B4</f>
        <v>352.5</v>
      </c>
      <c r="C12" s="42">
        <f>Flax!B18</f>
        <v>156.37</v>
      </c>
      <c r="D12" s="16">
        <f t="shared" si="2"/>
        <v>196.13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1" t="s">
        <v>59</v>
      </c>
      <c r="B13" s="42">
        <f>Peas!B4</f>
        <v>378</v>
      </c>
      <c r="C13" s="42">
        <f>Peas!B18</f>
        <v>189.54999999999998</v>
      </c>
      <c r="D13" s="16">
        <f t="shared" si="2"/>
        <v>188.45000000000002</v>
      </c>
      <c r="E13" s="18">
        <v>0</v>
      </c>
      <c r="F13" s="19">
        <f t="shared" si="0"/>
        <v>0</v>
      </c>
      <c r="G13" s="19">
        <f t="shared" si="1"/>
        <v>0</v>
      </c>
      <c r="H13" s="30">
        <f t="shared" si="3"/>
        <v>0</v>
      </c>
    </row>
    <row r="14" spans="1:8" ht="12.75">
      <c r="A14" s="51" t="s">
        <v>60</v>
      </c>
      <c r="B14" s="42">
        <f>Oats!B4</f>
        <v>308</v>
      </c>
      <c r="C14" s="42">
        <f>Oats!B18</f>
        <v>186.64</v>
      </c>
      <c r="D14" s="16">
        <f t="shared" si="2"/>
        <v>121.36000000000001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1" t="s">
        <v>57</v>
      </c>
      <c r="B15" s="42">
        <f>Mustard!B4</f>
        <v>405</v>
      </c>
      <c r="C15" s="42">
        <f>Mustard!B18</f>
        <v>124.07000000000001</v>
      </c>
      <c r="D15" s="16">
        <f t="shared" si="2"/>
        <v>280.93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1" t="s">
        <v>58</v>
      </c>
      <c r="B16" s="42">
        <f>Buckwht!B4</f>
        <v>300.2</v>
      </c>
      <c r="C16" s="42">
        <f>Buckwht!B18</f>
        <v>92.49</v>
      </c>
      <c r="D16" s="16">
        <f t="shared" si="2"/>
        <v>207.70999999999998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1" t="s">
        <v>61</v>
      </c>
      <c r="B17" s="42">
        <f>Millet!B4</f>
        <v>336</v>
      </c>
      <c r="C17" s="42">
        <f>Millet!B18</f>
        <v>78.3</v>
      </c>
      <c r="D17" s="16">
        <f t="shared" si="2"/>
        <v>257.7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51" t="s">
        <v>62</v>
      </c>
      <c r="B18" s="42">
        <f>'Wint.Wht'!B4</f>
        <v>391.2</v>
      </c>
      <c r="C18" s="42">
        <f>'Wint.Wht'!B18</f>
        <v>255.04000000000002</v>
      </c>
      <c r="D18" s="43">
        <f t="shared" si="2"/>
        <v>136.15999999999997</v>
      </c>
      <c r="E18" s="18">
        <v>0</v>
      </c>
      <c r="F18" s="19">
        <f t="shared" si="0"/>
        <v>0</v>
      </c>
      <c r="G18" s="19">
        <f t="shared" si="1"/>
        <v>0</v>
      </c>
      <c r="H18" s="30">
        <f t="shared" si="3"/>
        <v>0</v>
      </c>
    </row>
    <row r="19" spans="1:8" ht="12.75">
      <c r="A19" s="33" t="s">
        <v>75</v>
      </c>
      <c r="B19" s="14"/>
      <c r="C19" s="14"/>
      <c r="D19" s="14"/>
      <c r="E19" s="20">
        <f>SUM(E3:E18)</f>
        <v>2400</v>
      </c>
      <c r="F19" s="20">
        <f>SUM(F3:F18)</f>
        <v>1058922</v>
      </c>
      <c r="G19" s="20">
        <f>SUM(G3:G18)</f>
        <v>620544</v>
      </c>
      <c r="H19" s="34">
        <f>SUM(H3:H18)</f>
        <v>438378</v>
      </c>
    </row>
    <row r="20" spans="1:7" ht="12.75">
      <c r="A20" s="4"/>
      <c r="B20" s="4"/>
      <c r="C20" s="4"/>
      <c r="D20" s="4"/>
      <c r="E20" s="16"/>
      <c r="F20" s="16"/>
      <c r="G20" s="16"/>
    </row>
    <row r="21" spans="1:8" ht="12.75">
      <c r="A21" s="4"/>
      <c r="B21" s="4"/>
      <c r="C21" s="85" t="s">
        <v>49</v>
      </c>
      <c r="D21" s="85"/>
      <c r="E21" s="85"/>
      <c r="F21" s="4"/>
      <c r="G21" s="4"/>
      <c r="H21" s="4"/>
    </row>
    <row r="22" spans="1:8" ht="12.75">
      <c r="A22" s="65" t="s">
        <v>73</v>
      </c>
      <c r="B22" s="64"/>
      <c r="C22" s="64"/>
      <c r="D22" s="62"/>
      <c r="E22" s="64" t="s">
        <v>74</v>
      </c>
      <c r="F22" s="64"/>
      <c r="G22" s="64"/>
      <c r="H22" s="63"/>
    </row>
    <row r="23" spans="1:8" ht="12.75">
      <c r="A23" s="51" t="s">
        <v>28</v>
      </c>
      <c r="B23" s="4"/>
      <c r="C23" s="19">
        <f>F19</f>
        <v>1058922</v>
      </c>
      <c r="D23" s="4"/>
      <c r="E23" s="4" t="s">
        <v>68</v>
      </c>
      <c r="F23" s="4"/>
      <c r="G23" s="19">
        <f>G19</f>
        <v>620544</v>
      </c>
      <c r="H23" s="53"/>
    </row>
    <row r="24" spans="1:8" ht="12.75">
      <c r="A24" s="86" t="s">
        <v>142</v>
      </c>
      <c r="B24" s="84"/>
      <c r="C24" s="18">
        <v>0</v>
      </c>
      <c r="D24" s="57" t="s">
        <v>70</v>
      </c>
      <c r="E24" s="84" t="s">
        <v>114</v>
      </c>
      <c r="F24" s="84"/>
      <c r="G24" s="18">
        <v>51300</v>
      </c>
      <c r="H24" s="58" t="s">
        <v>70</v>
      </c>
    </row>
    <row r="25" spans="1:11" ht="12.75">
      <c r="A25" s="80"/>
      <c r="B25" s="81"/>
      <c r="C25" s="18">
        <v>0</v>
      </c>
      <c r="D25" s="4"/>
      <c r="E25" s="84" t="s">
        <v>67</v>
      </c>
      <c r="F25" s="84"/>
      <c r="G25" s="18">
        <v>132000</v>
      </c>
      <c r="H25" s="55"/>
      <c r="K25" s="59"/>
    </row>
    <row r="26" spans="1:8" ht="12.75">
      <c r="A26" s="80"/>
      <c r="B26" s="81"/>
      <c r="C26" s="18">
        <v>0</v>
      </c>
      <c r="D26" s="4"/>
      <c r="E26" s="84" t="s">
        <v>115</v>
      </c>
      <c r="F26" s="84"/>
      <c r="G26" s="18">
        <v>0</v>
      </c>
      <c r="H26" s="55"/>
    </row>
    <row r="27" spans="1:8" ht="12.75">
      <c r="A27" s="80"/>
      <c r="B27" s="81"/>
      <c r="C27" s="18">
        <v>0</v>
      </c>
      <c r="D27" s="4"/>
      <c r="E27" s="84" t="s">
        <v>69</v>
      </c>
      <c r="F27" s="84"/>
      <c r="G27" s="18">
        <v>0</v>
      </c>
      <c r="H27" s="55"/>
    </row>
    <row r="28" spans="1:8" ht="12.75">
      <c r="A28" s="80"/>
      <c r="B28" s="81"/>
      <c r="C28" s="18">
        <v>0</v>
      </c>
      <c r="D28" s="4"/>
      <c r="E28" s="81" t="s">
        <v>141</v>
      </c>
      <c r="F28" s="81"/>
      <c r="G28" s="18">
        <v>0</v>
      </c>
      <c r="H28" s="55"/>
    </row>
    <row r="29" spans="1:8" ht="12.75">
      <c r="A29" s="80"/>
      <c r="B29" s="81"/>
      <c r="C29" s="18">
        <v>0</v>
      </c>
      <c r="D29" s="4"/>
      <c r="E29" s="81"/>
      <c r="F29" s="81"/>
      <c r="G29" s="18">
        <v>0</v>
      </c>
      <c r="H29" s="55"/>
    </row>
    <row r="30" spans="1:8" ht="12.75">
      <c r="A30" s="80" t="s">
        <v>77</v>
      </c>
      <c r="B30" s="81"/>
      <c r="C30" s="22">
        <v>0</v>
      </c>
      <c r="D30" s="54"/>
      <c r="E30" s="81" t="s">
        <v>76</v>
      </c>
      <c r="F30" s="81"/>
      <c r="G30" s="22">
        <v>14300</v>
      </c>
      <c r="H30" s="55"/>
    </row>
    <row r="31" spans="1:8" ht="12.75">
      <c r="A31" s="51" t="s">
        <v>66</v>
      </c>
      <c r="B31" s="4"/>
      <c r="C31" s="19">
        <f>SUM(C23:C30)</f>
        <v>1058922</v>
      </c>
      <c r="D31" s="4"/>
      <c r="E31" s="4" t="s">
        <v>66</v>
      </c>
      <c r="F31" s="4"/>
      <c r="G31" s="19">
        <f>SUM(G23:G30)</f>
        <v>818144</v>
      </c>
      <c r="H31" s="53"/>
    </row>
    <row r="32" spans="1:8" ht="12.75">
      <c r="A32" s="56" t="s">
        <v>116</v>
      </c>
      <c r="B32" s="3"/>
      <c r="C32" s="3"/>
      <c r="D32" s="3"/>
      <c r="E32" s="3"/>
      <c r="F32" s="3"/>
      <c r="G32" s="60">
        <f>C31-G31</f>
        <v>240778</v>
      </c>
      <c r="H32" s="52"/>
    </row>
    <row r="33" ht="12.75">
      <c r="G33" s="6"/>
    </row>
    <row r="34" spans="1:8" ht="12.75">
      <c r="A34" s="45" t="s">
        <v>129</v>
      </c>
      <c r="B34" s="82"/>
      <c r="C34" s="82"/>
      <c r="D34" s="82"/>
      <c r="E34" s="82"/>
      <c r="F34" s="61" t="s">
        <v>120</v>
      </c>
      <c r="G34" s="83"/>
      <c r="H34" s="83"/>
    </row>
    <row r="35" spans="3:6" ht="12.75">
      <c r="C35" s="44"/>
      <c r="D35" s="44"/>
      <c r="E35" s="44"/>
      <c r="F35" s="44"/>
    </row>
    <row r="36" spans="1:12" ht="12.75">
      <c r="A36" t="s">
        <v>30</v>
      </c>
      <c r="B36" s="79" t="s">
        <v>121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 ht="12.7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 ht="12.75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40" ht="12.75">
      <c r="A40" t="s">
        <v>117</v>
      </c>
    </row>
    <row r="41" spans="1:12" ht="12.75">
      <c r="A41" s="25" t="s">
        <v>79</v>
      </c>
      <c r="B41" s="26" t="s">
        <v>80</v>
      </c>
      <c r="C41" s="26" t="s">
        <v>81</v>
      </c>
      <c r="D41" s="26" t="s">
        <v>82</v>
      </c>
      <c r="E41" s="26" t="s">
        <v>83</v>
      </c>
      <c r="F41" s="26" t="s">
        <v>84</v>
      </c>
      <c r="G41" s="26" t="s">
        <v>85</v>
      </c>
      <c r="H41" s="26" t="s">
        <v>86</v>
      </c>
      <c r="I41" s="26" t="s">
        <v>87</v>
      </c>
      <c r="J41" s="26" t="s">
        <v>88</v>
      </c>
      <c r="K41" s="26" t="s">
        <v>89</v>
      </c>
      <c r="L41" s="27" t="s">
        <v>90</v>
      </c>
    </row>
    <row r="42" spans="1:12" ht="12.75">
      <c r="A42" s="4" t="s">
        <v>50</v>
      </c>
      <c r="B42" s="28">
        <f>$E3*HRSW!$B7</f>
        <v>35700</v>
      </c>
      <c r="C42" s="28">
        <f>$E3*HRSW!$B8</f>
        <v>37800</v>
      </c>
      <c r="D42" s="28">
        <f>$E3*HRSW!$B9</f>
        <v>20400</v>
      </c>
      <c r="E42" s="28">
        <f>$E3*HRSW!$B10</f>
        <v>0</v>
      </c>
      <c r="F42" s="28">
        <f>$E3*HRSW!$B11</f>
        <v>165240</v>
      </c>
      <c r="G42" s="28">
        <f>$E3*HRSW!$B12</f>
        <v>11400</v>
      </c>
      <c r="H42" s="28">
        <f>$E3*HRSW!$B13</f>
        <v>23148</v>
      </c>
      <c r="I42" s="28">
        <f>$E3*HRSW!$B14</f>
        <v>24924</v>
      </c>
      <c r="J42" s="28">
        <f>$E3*HRSW!$B15</f>
        <v>0</v>
      </c>
      <c r="K42" s="28">
        <f>$E3*HRSW!$B16</f>
        <v>1800</v>
      </c>
      <c r="L42" s="29">
        <f>$E3*HRSW!$B17</f>
        <v>7212</v>
      </c>
    </row>
    <row r="43" spans="1:12" ht="12.75">
      <c r="A43" s="4" t="s">
        <v>51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4" t="s">
        <v>52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4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0">
        <f>$E6*Corn!$B17</f>
        <v>0</v>
      </c>
    </row>
    <row r="46" spans="1:12" ht="12.75">
      <c r="A46" s="4" t="s">
        <v>25</v>
      </c>
      <c r="B46" s="19">
        <f>$E7*Soyb!$B7</f>
        <v>39480</v>
      </c>
      <c r="C46" s="19">
        <f>$E7*Soyb!$B8</f>
        <v>33600</v>
      </c>
      <c r="D46" s="19">
        <f>$E7*Soyb!$B9</f>
        <v>0</v>
      </c>
      <c r="E46" s="19">
        <f>$E7*Soyb!$B10</f>
        <v>2400</v>
      </c>
      <c r="F46" s="19">
        <f>$E7*Soyb!$B11</f>
        <v>10728</v>
      </c>
      <c r="G46" s="19">
        <f>$E7*Soyb!$B12</f>
        <v>5400</v>
      </c>
      <c r="H46" s="19">
        <f>$E7*Soyb!$B13</f>
        <v>11106.000000000002</v>
      </c>
      <c r="I46" s="19">
        <f>$E7*Soyb!$B14</f>
        <v>12743.999999999998</v>
      </c>
      <c r="J46" s="19">
        <f>$E7*Soyb!$B15</f>
        <v>0</v>
      </c>
      <c r="K46" s="19">
        <f>$E7*Soyb!$B16</f>
        <v>3000</v>
      </c>
      <c r="L46" s="30">
        <f>$E7*Soyb!$B17</f>
        <v>2664.0000000000005</v>
      </c>
    </row>
    <row r="47" spans="1:12" ht="12.75">
      <c r="A47" s="4" t="s">
        <v>78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4" t="s">
        <v>53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4" t="s">
        <v>54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4" t="s">
        <v>55</v>
      </c>
      <c r="B50" s="19">
        <f>$E11*Canola!$B7</f>
        <v>37200</v>
      </c>
      <c r="C50" s="19">
        <f>$E11*Canola!$B8</f>
        <v>19380</v>
      </c>
      <c r="D50" s="19">
        <f>$E11*Canola!$B9</f>
        <v>0</v>
      </c>
      <c r="E50" s="19">
        <f>$E11*Canola!$B10</f>
        <v>0</v>
      </c>
      <c r="F50" s="19">
        <f>$E11*Canola!$B11</f>
        <v>80351.99999999999</v>
      </c>
      <c r="G50" s="19">
        <f>$E11*Canola!$B12</f>
        <v>6600</v>
      </c>
      <c r="H50" s="19">
        <f>$E11*Canola!$B13</f>
        <v>11262</v>
      </c>
      <c r="I50" s="19">
        <f>$E11*Canola!$B14</f>
        <v>12324</v>
      </c>
      <c r="J50" s="19">
        <f>$E11*Canola!$B15</f>
        <v>0</v>
      </c>
      <c r="K50" s="19">
        <f>$E11*Canola!$B16</f>
        <v>900</v>
      </c>
      <c r="L50" s="30">
        <f>$E11*Canola!$B17</f>
        <v>3780</v>
      </c>
    </row>
    <row r="51" spans="1:12" ht="12.75">
      <c r="A51" s="4" t="s">
        <v>56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4" t="s">
        <v>59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30">
        <f>$E13*Peas!$B17</f>
        <v>0</v>
      </c>
    </row>
    <row r="53" spans="1:12" ht="12.75">
      <c r="A53" s="4" t="s">
        <v>60</v>
      </c>
      <c r="B53" s="31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30">
        <f>$E14*Oats!$B17</f>
        <v>0</v>
      </c>
    </row>
    <row r="54" spans="1:12" ht="12.75">
      <c r="A54" s="4" t="s">
        <v>57</v>
      </c>
      <c r="B54" s="31">
        <f>$E15*Mustard!$B7</f>
        <v>0</v>
      </c>
      <c r="C54" s="31">
        <f>$E15*Mustard!$B8</f>
        <v>0</v>
      </c>
      <c r="D54" s="31">
        <f>$E15*Mustard!$B9</f>
        <v>0</v>
      </c>
      <c r="E54" s="31">
        <f>$E15*Mustard!$B10</f>
        <v>0</v>
      </c>
      <c r="F54" s="31">
        <f>$E15*Mustard!$B11</f>
        <v>0</v>
      </c>
      <c r="G54" s="31">
        <f>$E15*Mustard!$B12</f>
        <v>0</v>
      </c>
      <c r="H54" s="31">
        <f>$E15*Mustard!$B13</f>
        <v>0</v>
      </c>
      <c r="I54" s="31">
        <f>$E15*Mustard!$B14</f>
        <v>0</v>
      </c>
      <c r="J54" s="31">
        <f>$E15*Mustard!$B15</f>
        <v>0</v>
      </c>
      <c r="K54" s="31">
        <f>$E15*Mustard!$B16</f>
        <v>0</v>
      </c>
      <c r="L54" s="32">
        <f>$E15*Mustard!$B17</f>
        <v>0</v>
      </c>
    </row>
    <row r="55" spans="1:12" ht="12.75">
      <c r="A55" s="4" t="s">
        <v>58</v>
      </c>
      <c r="B55" s="31">
        <f>$E16*Buckwht!$B7</f>
        <v>0</v>
      </c>
      <c r="C55" s="31">
        <f>$E16*Buckwht!$B8</f>
        <v>0</v>
      </c>
      <c r="D55" s="31">
        <f>$E16*Buckwht!$B9</f>
        <v>0</v>
      </c>
      <c r="E55" s="31">
        <f>$E16*Buckwht!$B10</f>
        <v>0</v>
      </c>
      <c r="F55" s="31">
        <f>$E16*Buckwht!$B11</f>
        <v>0</v>
      </c>
      <c r="G55" s="31">
        <f>$E16*Buckwht!$B12</f>
        <v>0</v>
      </c>
      <c r="H55" s="31">
        <f>$E16*Buckwht!$B13</f>
        <v>0</v>
      </c>
      <c r="I55" s="31">
        <f>$E16*Buckwht!$B14</f>
        <v>0</v>
      </c>
      <c r="J55" s="31">
        <f>$E16*Buckwht!$B15</f>
        <v>0</v>
      </c>
      <c r="K55" s="31">
        <f>$E16*Buckwht!$B16</f>
        <v>0</v>
      </c>
      <c r="L55" s="32">
        <f>$E16*Buckwht!$B17</f>
        <v>0</v>
      </c>
    </row>
    <row r="56" spans="1:12" ht="12.75">
      <c r="A56" s="4" t="s">
        <v>61</v>
      </c>
      <c r="B56" s="31">
        <f>$E17*Millet!$B7</f>
        <v>0</v>
      </c>
      <c r="C56" s="31">
        <f>$E17*Millet!$B8</f>
        <v>0</v>
      </c>
      <c r="D56" s="31">
        <f>$E17*Millet!$B9</f>
        <v>0</v>
      </c>
      <c r="E56" s="31">
        <f>$E17*Millet!$B10</f>
        <v>0</v>
      </c>
      <c r="F56" s="31">
        <f>$E17*Millet!$B11</f>
        <v>0</v>
      </c>
      <c r="G56" s="31">
        <f>$E17*Millet!$B12</f>
        <v>0</v>
      </c>
      <c r="H56" s="31">
        <f>$E17*Millet!$B13</f>
        <v>0</v>
      </c>
      <c r="I56" s="31">
        <f>$E17*Millet!$B14</f>
        <v>0</v>
      </c>
      <c r="J56" s="31">
        <f>$E17*Millet!$B15</f>
        <v>0</v>
      </c>
      <c r="K56" s="31">
        <f>$E17*Millet!$B16</f>
        <v>0</v>
      </c>
      <c r="L56" s="32">
        <f>$E17*Millet!$B17</f>
        <v>0</v>
      </c>
    </row>
    <row r="57" spans="1:12" ht="12.75">
      <c r="A57" s="4" t="s">
        <v>62</v>
      </c>
      <c r="B57" s="31">
        <f>$E18*'Wint.Wht'!$B7</f>
        <v>0</v>
      </c>
      <c r="C57" s="31">
        <f>$E18*'Wint.Wht'!$B8</f>
        <v>0</v>
      </c>
      <c r="D57" s="31">
        <f>$E18*'Wint.Wht'!$B9</f>
        <v>0</v>
      </c>
      <c r="E57" s="31">
        <f>$E18*'Wint.Wht'!$B10</f>
        <v>0</v>
      </c>
      <c r="F57" s="31">
        <f>$E18*'Wint.Wht'!$B11</f>
        <v>0</v>
      </c>
      <c r="G57" s="31">
        <f>$E18*'Wint.Wht'!$B12</f>
        <v>0</v>
      </c>
      <c r="H57" s="31">
        <f>$E18*'Wint.Wht'!$B13</f>
        <v>0</v>
      </c>
      <c r="I57" s="31">
        <f>$E18*'Wint.Wht'!$B14</f>
        <v>0</v>
      </c>
      <c r="J57" s="31">
        <f>$E18*'Wint.Wht'!$B15</f>
        <v>0</v>
      </c>
      <c r="K57" s="31">
        <f>$E18*'Wint.Wht'!$B16</f>
        <v>0</v>
      </c>
      <c r="L57" s="32">
        <f>$E18*'Wint.Wht'!$B17</f>
        <v>0</v>
      </c>
    </row>
    <row r="58" spans="1:12" ht="12.75">
      <c r="A58" s="33" t="s">
        <v>75</v>
      </c>
      <c r="B58" s="20">
        <f aca="true" t="shared" si="4" ref="B58:L58">SUM(B42:B57)</f>
        <v>112380</v>
      </c>
      <c r="C58" s="20">
        <f t="shared" si="4"/>
        <v>90780</v>
      </c>
      <c r="D58" s="20">
        <f t="shared" si="4"/>
        <v>20400</v>
      </c>
      <c r="E58" s="20">
        <f t="shared" si="4"/>
        <v>2400</v>
      </c>
      <c r="F58" s="20">
        <f t="shared" si="4"/>
        <v>256320</v>
      </c>
      <c r="G58" s="20">
        <f t="shared" si="4"/>
        <v>23400</v>
      </c>
      <c r="H58" s="20">
        <f t="shared" si="4"/>
        <v>45516</v>
      </c>
      <c r="I58" s="20">
        <f t="shared" si="4"/>
        <v>49992</v>
      </c>
      <c r="J58" s="20">
        <f t="shared" si="4"/>
        <v>0</v>
      </c>
      <c r="K58" s="20">
        <f t="shared" si="4"/>
        <v>5700</v>
      </c>
      <c r="L58" s="34">
        <f t="shared" si="4"/>
        <v>13656</v>
      </c>
    </row>
    <row r="59" spans="1:12" ht="12.75">
      <c r="A59" s="33" t="s">
        <v>91</v>
      </c>
      <c r="B59" s="20"/>
      <c r="C59" s="34"/>
      <c r="D59" s="35">
        <f>SUM(B58:L58)</f>
        <v>620544</v>
      </c>
      <c r="E59" s="21"/>
      <c r="F59" s="21"/>
      <c r="G59" s="21"/>
      <c r="H59" s="21"/>
      <c r="I59" s="21"/>
      <c r="J59" s="21"/>
      <c r="K59" s="21"/>
      <c r="L59" s="21"/>
    </row>
  </sheetData>
  <sheetProtection sheet="1"/>
  <mergeCells count="20">
    <mergeCell ref="C21:E21"/>
    <mergeCell ref="A24:B24"/>
    <mergeCell ref="E24:F24"/>
    <mergeCell ref="A25:B25"/>
    <mergeCell ref="E25:F25"/>
    <mergeCell ref="A26:B26"/>
    <mergeCell ref="E26:F26"/>
    <mergeCell ref="A27:B27"/>
    <mergeCell ref="E27:F27"/>
    <mergeCell ref="A28:B28"/>
    <mergeCell ref="E28:F28"/>
    <mergeCell ref="B36:L36"/>
    <mergeCell ref="B37:L37"/>
    <mergeCell ref="B38:L38"/>
    <mergeCell ref="A29:B29"/>
    <mergeCell ref="E29:F29"/>
    <mergeCell ref="A30:B30"/>
    <mergeCell ref="E30:F30"/>
    <mergeCell ref="B34:E34"/>
    <mergeCell ref="G34:H34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0" t="s">
        <v>30</v>
      </c>
    </row>
    <row r="2" spans="1:3" ht="12.75">
      <c r="A2" t="s">
        <v>29</v>
      </c>
      <c r="B2" s="9">
        <v>59</v>
      </c>
      <c r="C2" s="69"/>
    </row>
    <row r="3" spans="1:3" ht="12.75">
      <c r="A3" t="s">
        <v>132</v>
      </c>
      <c r="B3" s="10">
        <v>7.54</v>
      </c>
      <c r="C3" s="69"/>
    </row>
    <row r="4" spans="1:3" ht="12.75">
      <c r="A4" t="s">
        <v>28</v>
      </c>
      <c r="B4">
        <f>B2*B3</f>
        <v>444.86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29.75</v>
      </c>
      <c r="C7" s="69"/>
    </row>
    <row r="8" spans="1:3" ht="12.75">
      <c r="A8" s="1" t="s">
        <v>9</v>
      </c>
      <c r="B8" s="11">
        <v>31.5</v>
      </c>
      <c r="C8" s="69"/>
    </row>
    <row r="9" spans="1:3" ht="12.75">
      <c r="A9" s="1" t="s">
        <v>24</v>
      </c>
      <c r="B9" s="11">
        <v>17</v>
      </c>
      <c r="C9" s="69"/>
    </row>
    <row r="10" spans="1:3" ht="12.75">
      <c r="A10" s="1" t="s">
        <v>10</v>
      </c>
      <c r="B10" s="11">
        <v>0</v>
      </c>
      <c r="C10" s="69" t="s">
        <v>144</v>
      </c>
    </row>
    <row r="11" spans="1:3" ht="12.75">
      <c r="A11" s="1" t="s">
        <v>12</v>
      </c>
      <c r="B11" s="11">
        <v>137.7</v>
      </c>
      <c r="C11" s="69"/>
    </row>
    <row r="12" spans="1:3" ht="12.75">
      <c r="A12" s="1" t="s">
        <v>11</v>
      </c>
      <c r="B12" s="11">
        <v>9.5</v>
      </c>
      <c r="C12" s="69"/>
    </row>
    <row r="13" spans="1:3" ht="12.75">
      <c r="A13" s="1" t="s">
        <v>13</v>
      </c>
      <c r="B13" s="11">
        <v>19.29</v>
      </c>
      <c r="C13" s="69"/>
    </row>
    <row r="14" spans="1:3" ht="12.75">
      <c r="A14" s="1" t="s">
        <v>14</v>
      </c>
      <c r="B14" s="11">
        <v>20.77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6.01</v>
      </c>
      <c r="C17" s="69"/>
    </row>
    <row r="18" spans="1:3" ht="12.75">
      <c r="A18" t="s">
        <v>2</v>
      </c>
      <c r="B18" s="2">
        <f>SUM(B7:B17)</f>
        <v>273.02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8.85</v>
      </c>
      <c r="C21" s="69"/>
    </row>
    <row r="22" spans="1:3" ht="12.75">
      <c r="A22" s="1" t="s">
        <v>19</v>
      </c>
      <c r="B22" s="7">
        <v>24.09</v>
      </c>
      <c r="C22" s="69"/>
    </row>
    <row r="23" spans="1:3" ht="12.75">
      <c r="A23" s="1" t="s">
        <v>20</v>
      </c>
      <c r="B23" s="7">
        <v>14.11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102.05</v>
      </c>
      <c r="C25" s="69"/>
    </row>
    <row r="26" spans="2:3" ht="12.75" customHeight="1">
      <c r="B26" s="2"/>
      <c r="C26" s="69"/>
    </row>
    <row r="27" spans="1:3" ht="12.75">
      <c r="A27" t="s">
        <v>5</v>
      </c>
      <c r="B27" s="2">
        <f>B18+B25</f>
        <v>375.07</v>
      </c>
      <c r="C27" s="69"/>
    </row>
    <row r="28" spans="2:3" ht="12.75" customHeight="1">
      <c r="B28" s="2"/>
      <c r="C28" s="69"/>
    </row>
    <row r="29" spans="1:3" ht="12.75">
      <c r="A29" t="s">
        <v>32</v>
      </c>
      <c r="B29" s="74">
        <f>B4-B27</f>
        <v>69.79000000000002</v>
      </c>
      <c r="C29" s="69"/>
    </row>
    <row r="30" spans="2:3" ht="12.75" customHeight="1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4.627457627118644</v>
      </c>
      <c r="C32" s="69"/>
    </row>
    <row r="33" spans="1:3" ht="12.75">
      <c r="A33" t="s">
        <v>23</v>
      </c>
      <c r="B33" s="2">
        <f>B25/B2</f>
        <v>1.7296610169491524</v>
      </c>
      <c r="C33" s="69"/>
    </row>
    <row r="34" spans="1:3" ht="12.75">
      <c r="A34" t="s">
        <v>27</v>
      </c>
      <c r="B34" s="2">
        <f>B27/B2</f>
        <v>6.357118644067796</v>
      </c>
      <c r="C34" s="69"/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0" t="s">
        <v>30</v>
      </c>
    </row>
    <row r="2" spans="1:3" ht="12.75">
      <c r="A2" t="s">
        <v>29</v>
      </c>
      <c r="B2" s="9">
        <v>56</v>
      </c>
      <c r="C2" s="69"/>
    </row>
    <row r="3" spans="1:3" ht="12.75">
      <c r="A3" t="s">
        <v>132</v>
      </c>
      <c r="B3" s="10">
        <v>9.02</v>
      </c>
      <c r="C3" s="69" t="s">
        <v>118</v>
      </c>
    </row>
    <row r="4" spans="1:3" ht="12.75">
      <c r="A4" t="s">
        <v>28</v>
      </c>
      <c r="B4">
        <f>B2*B3</f>
        <v>505.12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38</v>
      </c>
      <c r="C7" s="69"/>
    </row>
    <row r="8" spans="1:3" ht="12.75">
      <c r="A8" s="1" t="s">
        <v>9</v>
      </c>
      <c r="B8" s="11">
        <v>31.5</v>
      </c>
      <c r="C8" s="69"/>
    </row>
    <row r="9" spans="1:3" ht="12.75">
      <c r="A9" s="1" t="s">
        <v>24</v>
      </c>
      <c r="B9" s="11">
        <v>17</v>
      </c>
      <c r="C9" s="69"/>
    </row>
    <row r="10" spans="1:3" ht="12.75">
      <c r="A10" s="1" t="s">
        <v>10</v>
      </c>
      <c r="B10" s="11">
        <v>0</v>
      </c>
      <c r="C10" s="69" t="s">
        <v>144</v>
      </c>
    </row>
    <row r="11" spans="1:3" ht="12.75">
      <c r="A11" s="1" t="s">
        <v>12</v>
      </c>
      <c r="B11" s="11">
        <v>127.26</v>
      </c>
      <c r="C11" s="69"/>
    </row>
    <row r="12" spans="1:3" ht="12.75">
      <c r="A12" s="1" t="s">
        <v>11</v>
      </c>
      <c r="B12" s="11">
        <v>11.5</v>
      </c>
      <c r="C12" s="69"/>
    </row>
    <row r="13" spans="1:3" ht="12.75">
      <c r="A13" s="1" t="s">
        <v>13</v>
      </c>
      <c r="B13" s="11">
        <v>19.1</v>
      </c>
      <c r="C13" s="69"/>
    </row>
    <row r="14" spans="1:3" ht="12.75">
      <c r="A14" s="1" t="s">
        <v>14</v>
      </c>
      <c r="B14" s="11">
        <v>20.68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6</v>
      </c>
      <c r="C17" s="69"/>
    </row>
    <row r="18" spans="1:3" ht="12.75">
      <c r="A18" t="s">
        <v>2</v>
      </c>
      <c r="B18" s="2">
        <f>SUM(B7:B17)</f>
        <v>272.53999999999996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8.8</v>
      </c>
      <c r="C21" s="69"/>
    </row>
    <row r="22" spans="1:3" ht="12.75">
      <c r="A22" s="1" t="s">
        <v>19</v>
      </c>
      <c r="B22" s="7">
        <v>23.93</v>
      </c>
      <c r="C22" s="69"/>
    </row>
    <row r="23" spans="1:3" ht="12.75">
      <c r="A23" s="1" t="s">
        <v>20</v>
      </c>
      <c r="B23" s="7">
        <v>14.03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101.76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374.29999999999995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130.82000000000005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4.866785714285713</v>
      </c>
      <c r="C32" s="69"/>
    </row>
    <row r="33" spans="1:3" ht="12.75">
      <c r="A33" t="s">
        <v>23</v>
      </c>
      <c r="B33" s="2">
        <f>B25/B2</f>
        <v>1.8171428571428572</v>
      </c>
      <c r="C33" s="69"/>
    </row>
    <row r="34" spans="1:3" ht="12.75">
      <c r="A34" t="s">
        <v>27</v>
      </c>
      <c r="B34" s="2">
        <f>B27/B2</f>
        <v>6.683928571428571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1" t="s">
        <v>30</v>
      </c>
    </row>
    <row r="2" spans="1:3" ht="12.75">
      <c r="A2" t="s">
        <v>29</v>
      </c>
      <c r="B2" s="9">
        <v>74</v>
      </c>
      <c r="C2" s="69"/>
    </row>
    <row r="3" spans="1:3" ht="12.75">
      <c r="A3" t="s">
        <v>132</v>
      </c>
      <c r="B3" s="10">
        <v>5.91</v>
      </c>
      <c r="C3" s="72" t="s">
        <v>150</v>
      </c>
    </row>
    <row r="4" spans="1:3" ht="12.75">
      <c r="A4" t="s">
        <v>28</v>
      </c>
      <c r="B4" s="2">
        <f>B2*B3</f>
        <v>437.34000000000003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26</v>
      </c>
      <c r="C7" s="69"/>
    </row>
    <row r="8" spans="1:3" ht="12.75">
      <c r="A8" s="1" t="s">
        <v>9</v>
      </c>
      <c r="B8" s="11">
        <v>21.7</v>
      </c>
      <c r="C8" s="69"/>
    </row>
    <row r="9" spans="1:3" ht="12.75">
      <c r="A9" s="1" t="s">
        <v>24</v>
      </c>
      <c r="B9" s="11">
        <v>17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91.91</v>
      </c>
      <c r="C11" s="69"/>
    </row>
    <row r="12" spans="1:3" ht="12.75">
      <c r="A12" s="1" t="s">
        <v>11</v>
      </c>
      <c r="B12" s="11">
        <v>5</v>
      </c>
      <c r="C12" s="69"/>
    </row>
    <row r="13" spans="1:3" ht="12.75">
      <c r="A13" s="1" t="s">
        <v>13</v>
      </c>
      <c r="B13" s="11">
        <v>20.11</v>
      </c>
      <c r="C13" s="69"/>
    </row>
    <row r="14" spans="1:3" ht="12.75">
      <c r="A14" s="1" t="s">
        <v>14</v>
      </c>
      <c r="B14" s="11">
        <v>20.94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4.59</v>
      </c>
      <c r="C17" s="69"/>
    </row>
    <row r="18" spans="1:3" ht="12.75">
      <c r="A18" t="s">
        <v>2</v>
      </c>
      <c r="B18" s="2">
        <f>SUM(B7:B17)</f>
        <v>208.75000000000003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9.09</v>
      </c>
      <c r="C21" s="69"/>
    </row>
    <row r="22" spans="1:3" ht="12.75">
      <c r="A22" s="1" t="s">
        <v>19</v>
      </c>
      <c r="B22" s="7">
        <v>24.7</v>
      </c>
      <c r="C22" s="69"/>
    </row>
    <row r="23" spans="1:3" ht="12.75">
      <c r="A23" s="1" t="s">
        <v>20</v>
      </c>
      <c r="B23" s="7">
        <v>14.38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103.17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311.92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125.42000000000002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2.8209459459459465</v>
      </c>
      <c r="C32" s="69"/>
    </row>
    <row r="33" spans="1:3" ht="12.75">
      <c r="A33" t="s">
        <v>23</v>
      </c>
      <c r="B33" s="2">
        <f>B25/B2</f>
        <v>1.394189189189189</v>
      </c>
      <c r="C33" s="69"/>
    </row>
    <row r="34" spans="1:3" ht="12.75">
      <c r="A34" t="s">
        <v>27</v>
      </c>
      <c r="B34" s="2">
        <f>B27/B2</f>
        <v>4.215135135135135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1" t="s">
        <v>30</v>
      </c>
    </row>
    <row r="2" spans="1:3" ht="12.75">
      <c r="A2" t="s">
        <v>29</v>
      </c>
      <c r="B2" s="9">
        <v>121</v>
      </c>
      <c r="C2" s="69"/>
    </row>
    <row r="3" spans="1:3" ht="12.75">
      <c r="A3" t="s">
        <v>132</v>
      </c>
      <c r="B3" s="12">
        <v>4.45</v>
      </c>
      <c r="C3" s="69"/>
    </row>
    <row r="4" spans="1:3" ht="12.75">
      <c r="A4" t="s">
        <v>28</v>
      </c>
      <c r="B4" s="2">
        <f>B2*B3</f>
        <v>538.45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82.05</v>
      </c>
      <c r="C7" s="69"/>
    </row>
    <row r="8" spans="1:3" ht="12.75">
      <c r="A8" s="1" t="s">
        <v>9</v>
      </c>
      <c r="B8" s="11">
        <v>51.3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145.79</v>
      </c>
      <c r="C11" s="69"/>
    </row>
    <row r="12" spans="1:3" ht="12.75">
      <c r="A12" s="1" t="s">
        <v>11</v>
      </c>
      <c r="B12" s="11">
        <v>15</v>
      </c>
      <c r="C12" s="69"/>
    </row>
    <row r="13" spans="1:3" ht="12.75">
      <c r="A13" s="1" t="s">
        <v>13</v>
      </c>
      <c r="B13" s="11">
        <v>27.95</v>
      </c>
      <c r="C13" s="69"/>
    </row>
    <row r="14" spans="1:3" ht="12.75">
      <c r="A14" s="1" t="s">
        <v>14</v>
      </c>
      <c r="B14" s="11">
        <v>27.39</v>
      </c>
      <c r="C14" s="69"/>
    </row>
    <row r="15" spans="1:3" ht="12.75">
      <c r="A15" s="1" t="s">
        <v>15</v>
      </c>
      <c r="B15" s="11">
        <v>22.14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8.4</v>
      </c>
      <c r="C17" s="69"/>
    </row>
    <row r="18" spans="1:3" ht="12.75">
      <c r="A18" t="s">
        <v>2</v>
      </c>
      <c r="B18" s="2">
        <f>SUM(B7:B17)</f>
        <v>381.5199999999999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11.98</v>
      </c>
      <c r="C21" s="69"/>
    </row>
    <row r="22" spans="1:3" ht="12.75">
      <c r="A22" s="1" t="s">
        <v>19</v>
      </c>
      <c r="B22" s="7">
        <v>39.75</v>
      </c>
      <c r="C22" s="69"/>
    </row>
    <row r="23" spans="1:3" ht="12.75">
      <c r="A23" s="1" t="s">
        <v>20</v>
      </c>
      <c r="B23" s="7">
        <v>22.65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129.38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510.8999999999999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27.550000000000125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3.153057851239669</v>
      </c>
      <c r="C32" s="69"/>
    </row>
    <row r="33" spans="1:3" ht="12.75">
      <c r="A33" t="s">
        <v>23</v>
      </c>
      <c r="B33" s="2">
        <f>B25/B2</f>
        <v>1.0692561983471074</v>
      </c>
      <c r="C33" s="69"/>
    </row>
    <row r="34" spans="1:3" ht="12.75">
      <c r="A34" t="s">
        <v>27</v>
      </c>
      <c r="B34" s="2">
        <f>B27/B2</f>
        <v>4.222314049586776</v>
      </c>
      <c r="C34" s="69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1" t="s">
        <v>30</v>
      </c>
    </row>
    <row r="2" spans="1:3" ht="12.75">
      <c r="A2" t="s">
        <v>29</v>
      </c>
      <c r="B2" s="9">
        <v>31</v>
      </c>
      <c r="C2" s="69"/>
    </row>
    <row r="3" spans="1:3" ht="12.75">
      <c r="A3" t="s">
        <v>132</v>
      </c>
      <c r="B3" s="12">
        <v>11.45</v>
      </c>
      <c r="C3" s="69"/>
    </row>
    <row r="4" spans="1:3" ht="12.75">
      <c r="A4" t="s">
        <v>28</v>
      </c>
      <c r="B4">
        <f>B2*B3</f>
        <v>354.95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65.8</v>
      </c>
      <c r="C7" s="69" t="s">
        <v>137</v>
      </c>
    </row>
    <row r="8" spans="1:3" ht="12.75">
      <c r="A8" s="1" t="s">
        <v>9</v>
      </c>
      <c r="B8" s="11">
        <v>56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4</v>
      </c>
      <c r="C10" s="69" t="s">
        <v>122</v>
      </c>
    </row>
    <row r="11" spans="1:3" ht="12.75">
      <c r="A11" s="1" t="s">
        <v>12</v>
      </c>
      <c r="B11" s="11">
        <v>17.88</v>
      </c>
      <c r="C11" s="69"/>
    </row>
    <row r="12" spans="1:3" ht="12.75">
      <c r="A12" s="1" t="s">
        <v>11</v>
      </c>
      <c r="B12" s="11">
        <v>9</v>
      </c>
      <c r="C12" s="69"/>
    </row>
    <row r="13" spans="1:3" ht="12.75">
      <c r="A13" s="1" t="s">
        <v>13</v>
      </c>
      <c r="B13" s="11">
        <v>18.51</v>
      </c>
      <c r="C13" s="69"/>
    </row>
    <row r="14" spans="1:3" ht="12.75">
      <c r="A14" s="1" t="s">
        <v>14</v>
      </c>
      <c r="B14" s="11">
        <v>21.24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5</v>
      </c>
      <c r="C16" s="69"/>
    </row>
    <row r="17" spans="1:3" ht="12.75">
      <c r="A17" s="1" t="s">
        <v>17</v>
      </c>
      <c r="B17" s="12">
        <v>4.44</v>
      </c>
      <c r="C17" s="69"/>
    </row>
    <row r="18" spans="1:3" ht="12.75">
      <c r="A18" t="s">
        <v>2</v>
      </c>
      <c r="B18" s="2">
        <f>SUM(B7:B17)</f>
        <v>201.87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8.75</v>
      </c>
      <c r="C21" s="69"/>
    </row>
    <row r="22" spans="1:3" ht="12.75">
      <c r="A22" s="1" t="s">
        <v>19</v>
      </c>
      <c r="B22" s="7">
        <v>24.85</v>
      </c>
      <c r="C22" s="69"/>
    </row>
    <row r="23" spans="1:3" ht="12.75">
      <c r="A23" s="1" t="s">
        <v>20</v>
      </c>
      <c r="B23" s="7">
        <v>14.75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103.35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305.22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49.72999999999996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6.5119354838709675</v>
      </c>
      <c r="C32" s="69"/>
    </row>
    <row r="33" spans="1:3" ht="12.75">
      <c r="A33" t="s">
        <v>23</v>
      </c>
      <c r="B33" s="2">
        <f>B25/B2</f>
        <v>3.333870967741935</v>
      </c>
      <c r="C33" s="69"/>
    </row>
    <row r="34" spans="1:3" ht="12.75">
      <c r="A34" t="s">
        <v>27</v>
      </c>
      <c r="B34" s="2">
        <f>B27/B2</f>
        <v>9.845806451612905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1" t="s">
        <v>30</v>
      </c>
    </row>
    <row r="2" spans="1:3" ht="12.75">
      <c r="A2" t="s">
        <v>29</v>
      </c>
      <c r="B2" s="9">
        <v>1570</v>
      </c>
      <c r="C2" s="69"/>
    </row>
    <row r="3" spans="1:3" ht="12.75">
      <c r="A3" t="s">
        <v>132</v>
      </c>
      <c r="B3" s="10">
        <v>0.33</v>
      </c>
      <c r="C3" s="69"/>
    </row>
    <row r="4" spans="1:3" ht="12.75">
      <c r="A4" t="s">
        <v>28</v>
      </c>
      <c r="B4" s="2">
        <f>B2*B3</f>
        <v>518.1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61.88</v>
      </c>
      <c r="C7" s="69"/>
    </row>
    <row r="8" spans="1:3" ht="12.75">
      <c r="A8" s="1" t="s">
        <v>9</v>
      </c>
      <c r="B8" s="11">
        <v>46.9</v>
      </c>
      <c r="C8" s="69" t="s">
        <v>123</v>
      </c>
    </row>
    <row r="9" spans="1:3" ht="12.75">
      <c r="A9" s="1" t="s">
        <v>24</v>
      </c>
      <c r="B9" s="11">
        <v>20</v>
      </c>
      <c r="C9" s="69" t="s">
        <v>124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35.13</v>
      </c>
      <c r="C11" s="69"/>
    </row>
    <row r="12" spans="1:3" ht="12.75">
      <c r="A12" s="1" t="s">
        <v>11</v>
      </c>
      <c r="B12" s="11">
        <v>19</v>
      </c>
      <c r="C12" s="69"/>
    </row>
    <row r="13" spans="1:3" ht="12.75">
      <c r="A13" s="1" t="s">
        <v>13</v>
      </c>
      <c r="B13" s="11">
        <v>21.01</v>
      </c>
      <c r="C13" s="69"/>
    </row>
    <row r="14" spans="1:3" ht="12.75">
      <c r="A14" s="1" t="s">
        <v>14</v>
      </c>
      <c r="B14" s="11">
        <v>23.94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13.5</v>
      </c>
      <c r="C16" s="69"/>
    </row>
    <row r="17" spans="1:3" ht="12.75">
      <c r="A17" s="1" t="s">
        <v>17</v>
      </c>
      <c r="B17" s="12">
        <v>5.43</v>
      </c>
      <c r="C17" s="69"/>
    </row>
    <row r="18" spans="1:3" ht="12.75">
      <c r="A18" t="s">
        <v>2</v>
      </c>
      <c r="B18" s="2">
        <f>SUM(B7:B17)</f>
        <v>246.79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9.42</v>
      </c>
      <c r="C21" s="69"/>
    </row>
    <row r="22" spans="1:3" ht="12.75">
      <c r="A22" s="1" t="s">
        <v>19</v>
      </c>
      <c r="B22" s="7">
        <v>29.19</v>
      </c>
      <c r="C22" s="69"/>
    </row>
    <row r="23" spans="1:3" ht="12.75">
      <c r="A23" s="1" t="s">
        <v>20</v>
      </c>
      <c r="B23" s="7">
        <v>17.16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110.77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357.56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160.54000000000002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0.15719108280254776</v>
      </c>
      <c r="C32" s="69"/>
    </row>
    <row r="33" spans="1:3" ht="12.75">
      <c r="A33" t="s">
        <v>23</v>
      </c>
      <c r="B33" s="13">
        <f>B25/B2</f>
        <v>0.07055414012738853</v>
      </c>
      <c r="C33" s="69"/>
    </row>
    <row r="34" spans="1:3" ht="12.75">
      <c r="A34" t="s">
        <v>27</v>
      </c>
      <c r="B34" s="13">
        <f>B27/B2</f>
        <v>0.22774522292993632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1" t="s">
        <v>30</v>
      </c>
    </row>
    <row r="2" spans="1:3" ht="12.75">
      <c r="A2" t="s">
        <v>29</v>
      </c>
      <c r="B2" s="9">
        <v>1790</v>
      </c>
      <c r="C2" s="69"/>
    </row>
    <row r="3" spans="1:3" ht="12.75">
      <c r="A3" t="s">
        <v>132</v>
      </c>
      <c r="B3" s="10">
        <v>0.251</v>
      </c>
      <c r="C3" s="69"/>
    </row>
    <row r="4" spans="1:3" ht="12.75">
      <c r="A4" t="s">
        <v>28</v>
      </c>
      <c r="B4">
        <f>B2*B3</f>
        <v>449.29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34.1</v>
      </c>
      <c r="C7" s="72"/>
    </row>
    <row r="8" spans="1:3" ht="12.75">
      <c r="A8" s="1" t="s">
        <v>9</v>
      </c>
      <c r="B8" s="11">
        <v>36</v>
      </c>
      <c r="C8" s="69"/>
    </row>
    <row r="9" spans="1:3" ht="12.75">
      <c r="A9" s="1" t="s">
        <v>24</v>
      </c>
      <c r="B9" s="11">
        <v>0</v>
      </c>
      <c r="C9" s="69" t="s">
        <v>133</v>
      </c>
    </row>
    <row r="10" spans="1:3" ht="12.75">
      <c r="A10" s="1" t="s">
        <v>10</v>
      </c>
      <c r="B10" s="11">
        <v>5</v>
      </c>
      <c r="C10" s="69" t="s">
        <v>125</v>
      </c>
    </row>
    <row r="11" spans="1:3" ht="12.75">
      <c r="A11" s="1" t="s">
        <v>12</v>
      </c>
      <c r="B11" s="11">
        <v>57.99</v>
      </c>
      <c r="C11" s="69"/>
    </row>
    <row r="12" spans="1:3" ht="12.75">
      <c r="A12" s="1" t="s">
        <v>11</v>
      </c>
      <c r="B12" s="11">
        <v>15</v>
      </c>
      <c r="C12" s="69"/>
    </row>
    <row r="13" spans="1:3" ht="12.75">
      <c r="A13" s="1" t="s">
        <v>13</v>
      </c>
      <c r="B13" s="11">
        <v>19.94</v>
      </c>
      <c r="C13" s="69"/>
    </row>
    <row r="14" spans="1:3" ht="12.75">
      <c r="A14" s="1" t="s">
        <v>14</v>
      </c>
      <c r="B14" s="11">
        <v>20.95</v>
      </c>
      <c r="C14" s="69"/>
    </row>
    <row r="15" spans="1:3" ht="12.75">
      <c r="A15" s="1" t="s">
        <v>15</v>
      </c>
      <c r="B15" s="11">
        <v>5.13</v>
      </c>
      <c r="C15" s="69"/>
    </row>
    <row r="16" spans="1:3" ht="12.75">
      <c r="A16" s="1" t="s">
        <v>16</v>
      </c>
      <c r="B16" s="11">
        <v>10</v>
      </c>
      <c r="C16" s="69" t="s">
        <v>130</v>
      </c>
    </row>
    <row r="17" spans="1:3" ht="12.75">
      <c r="A17" s="1" t="s">
        <v>17</v>
      </c>
      <c r="B17" s="12">
        <v>4.59</v>
      </c>
      <c r="C17" s="69"/>
    </row>
    <row r="18" spans="1:3" ht="12.75">
      <c r="A18" t="s">
        <v>2</v>
      </c>
      <c r="B18" s="2">
        <f>SUM(B7:B17)</f>
        <v>208.7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9.44</v>
      </c>
      <c r="C21" s="69"/>
    </row>
    <row r="22" spans="1:3" ht="12.75">
      <c r="A22" s="1" t="s">
        <v>19</v>
      </c>
      <c r="B22" s="7">
        <v>26.32</v>
      </c>
      <c r="C22" s="69"/>
    </row>
    <row r="23" spans="1:3" ht="12.75">
      <c r="A23" s="1" t="s">
        <v>20</v>
      </c>
      <c r="B23" s="7">
        <v>16.19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106.95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315.65</v>
      </c>
      <c r="C27" s="69"/>
    </row>
    <row r="28" spans="2:3" ht="12.75">
      <c r="B28" s="2"/>
      <c r="C28" s="69"/>
    </row>
    <row r="29" spans="1:3" ht="12.75">
      <c r="A29" t="s">
        <v>32</v>
      </c>
      <c r="B29" s="74">
        <f>B4-B27</f>
        <v>133.64000000000004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0.11659217877094971</v>
      </c>
      <c r="C32" s="69"/>
    </row>
    <row r="33" spans="1:3" ht="12.75">
      <c r="A33" t="s">
        <v>23</v>
      </c>
      <c r="B33" s="13">
        <f>B25/B2</f>
        <v>0.05974860335195531</v>
      </c>
      <c r="C33" s="69"/>
    </row>
    <row r="34" spans="1:3" ht="12.75">
      <c r="A34" t="s">
        <v>27</v>
      </c>
      <c r="B34" s="13">
        <f>B27/B2</f>
        <v>0.17634078212290502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Ronald Haugen</cp:lastModifiedBy>
  <cp:lastPrinted>2017-12-22T19:10:08Z</cp:lastPrinted>
  <dcterms:created xsi:type="dcterms:W3CDTF">2005-01-10T15:34:54Z</dcterms:created>
  <dcterms:modified xsi:type="dcterms:W3CDTF">2022-02-06T20:06:01Z</dcterms:modified>
  <cp:category/>
  <cp:version/>
  <cp:contentType/>
  <cp:contentStatus/>
</cp:coreProperties>
</file>