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45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<sst xmlns="http://schemas.openxmlformats.org/spreadsheetml/2006/main" count="749" uniqueCount="161">
  <si>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</si>
  <si>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</si>
  <si>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</si>
  <si>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</si>
  <si>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</si>
  <si>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</si>
  <si>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</si>
  <si>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</si>
  <si>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</si>
  <si>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</si>
  <si>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</si>
  <si>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</si>
  <si>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</si>
  <si>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</si>
  <si>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</si>
  <si>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</si>
  <si>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</si>
  <si>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</si>
  <si>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</si>
  <si>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</si>
  <si>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</si>
  <si>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</si>
  <si>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</si>
  <si>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</si>
  <si>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</si>
  <si>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</si>
  <si>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</si>
  <si>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</si>
  <si>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</si>
  <si>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</si>
  <si>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</si>
  <si>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</si>
  <si>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</si>
  <si>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</si>
  <si>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</si>
  <si>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</si>
  <si>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</si>
  <si>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</si>
  <si>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</si>
  <si>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</si>
  <si>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</si>
  <si>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</si>
  <si>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</si>
  <si>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</si>
  <si>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</si>
  <si>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</si>
  <si>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</si>
  <si>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</si>
  <si>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</si>
  <si>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</si>
  <si>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</si>
  <si>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</si>
  <si>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</si>
  <si>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</si>
  <si>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</si>
  <si>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</si>
  <si>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</si>
  <si>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</si>
  <si>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</si>
  <si>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</si>
  <si>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</si>
  <si>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</si>
  <si>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</si>
  <si>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</si>
  <si>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</si>
  <si>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</si>
  <si>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</si>
  <si>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</si>
  <si>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</si>
  <si>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</si>
  <si>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</si>
  <si>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</si>
  <si>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</si>
  <si>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</si>
  <si>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</si>
  <si>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</si>
  <si>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</si>
  <si>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</si>
  <si>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</si>
  <si>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</si>
  <si>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</si>
  <si>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</si>
  <si>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</si>
  <si>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</si>
  <si>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</si>
  <si>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</si>
  <si>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</si>
  <si>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</si>
  <si>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</si>
  <si>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</si>
  <si>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</si>
  <si>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</si>
  <si>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</si>
  <si>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</si>
  <si>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</si>
  <si>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</si>
  <si>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</si>
  <si>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</si>
  <si>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</si>
  <si>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</si>
  <si>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</si>
  <si>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</si>
  <si>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</si>
  <si>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</si>
  <si>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</si>
  <si>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</si>
  <si>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</si>
  <si>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</si>
  <si>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</si>
  <si>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</si>
  <si>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</si>
  <si>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</si>
  <si>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</si>
  <si>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</si>
  <si>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</si>
  <si>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</si>
  <si>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</si>
  <si>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</si>
  <si>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</si>
  <si>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</si>
  <si>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</si>
  <si>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</si>
  <si>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</si>
  <si>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</si>
  <si>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</si>
  <si>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</si>
  <si>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</si>
  <si>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</si>
  <si>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</si>
  <si>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</si>
  <si>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</si>
  <si>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</si>
  <si>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</si>
  <si>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</si>
  <si>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</si>
  <si>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</si>
  <si>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</si>
  <si>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</si>
  <si>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</si>
  <si>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</si>
  <si>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</si>
  <si>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</si>
  <si>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</si>
  <si>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</si>
  <si>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</si>
  <si>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</si>
  <si>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</si>
  <si>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</si>
  <si>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</si>
  <si>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</si>
  <si>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</si>
  <si>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</si>
  <si>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</si>
  <si>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</si>
  <si>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only available by written agreement in some counties of region</t>
  </si>
  <si>
    <t>seed treatment for pea leaf weevil.</t>
  </si>
  <si>
    <t>LARGE CHICKPEA</t>
  </si>
  <si>
    <t>Lg Chickpea</t>
  </si>
  <si>
    <t>Developed by: Ronald Haugen, NDSU Extension Service</t>
  </si>
  <si>
    <t>North Dakota 2023 Projected Crop Budgets - South West</t>
  </si>
  <si>
    <t>Malt price, price est. for feed quality is $4.50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</si>
</sst>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0.00_);\(0.00\)"/>
    <numFmt numFmtId="169" formatCode="&quot;$&quot;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158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 customHeight="1">
      <c r="A4" s="46" t="s">
        <v>96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144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46" t="s">
        <v>102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74" t="s">
        <v>136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122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106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46" t="s">
        <v>110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9" t="s">
        <v>30</v>
      </c>
    </row>
    <row r="2" spans="1:3" ht="12.75">
      <c r="A2" t="s">
        <v>28</v>
      </c>
      <c r="B2" s="9">
        <v>1660</v>
      </c>
      <c r="C2" s="75"/>
    </row>
    <row r="3" spans="1:3" ht="12.75">
      <c r="A3" t="s">
        <v>132</v>
      </c>
      <c r="B3" s="12">
        <v>0.26</v>
      </c>
      <c r="C3" s="75"/>
    </row>
    <row r="4" spans="1:3" ht="12.75">
      <c r="A4" t="s">
        <v>27</v>
      </c>
      <c r="B4" s="2">
        <f>B2*B3</f>
        <v>431.6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74</v>
      </c>
      <c r="C7" s="75"/>
    </row>
    <row r="8" spans="1:3" ht="12.75">
      <c r="A8" s="1" t="s">
        <v>9</v>
      </c>
      <c r="B8" s="11">
        <v>28</v>
      </c>
      <c r="C8" s="75"/>
    </row>
    <row r="9" spans="1:3" ht="12.75">
      <c r="A9" s="1" t="s">
        <v>24</v>
      </c>
      <c r="B9" s="11">
        <v>0</v>
      </c>
      <c r="C9" s="75" t="s">
        <v>126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107.31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18.72</v>
      </c>
      <c r="C13" s="75"/>
    </row>
    <row r="14" spans="1:3" ht="12.75">
      <c r="A14" s="1" t="s">
        <v>14</v>
      </c>
      <c r="B14" s="11">
        <v>18.54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10.01</v>
      </c>
      <c r="C17" s="75"/>
    </row>
    <row r="18" spans="1:3" ht="12.75">
      <c r="A18" t="s">
        <v>2</v>
      </c>
      <c r="B18" s="2">
        <f>SUM(B7:B17)</f>
        <v>276.83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9.03</v>
      </c>
      <c r="C21" s="75"/>
    </row>
    <row r="22" spans="1:3" ht="12.75">
      <c r="A22" s="1" t="s">
        <v>19</v>
      </c>
      <c r="B22" s="7">
        <v>22.852</v>
      </c>
      <c r="C22" s="75"/>
    </row>
    <row r="23" spans="1:3" ht="12.75">
      <c r="A23" s="1" t="s">
        <v>20</v>
      </c>
      <c r="B23" s="7">
        <v>10.99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80.872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357.702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73.89800000000002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0.16676506024096385</v>
      </c>
      <c r="C32" s="75"/>
    </row>
    <row r="33" spans="1:3" ht="12.75">
      <c r="A33" t="s">
        <v>23</v>
      </c>
      <c r="B33" s="13">
        <f>B25/B2</f>
        <v>0.04871807228915662</v>
      </c>
      <c r="C33" s="75"/>
    </row>
    <row r="34" spans="1:3" ht="12.75">
      <c r="A34" t="s">
        <v>26</v>
      </c>
      <c r="B34" s="13">
        <f>B27/B2</f>
        <v>0.21548313253012047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 t="s">
        <v>30</v>
      </c>
    </row>
    <row r="2" spans="1:3" ht="12.75">
      <c r="A2" t="s">
        <v>28</v>
      </c>
      <c r="B2" s="9">
        <v>18</v>
      </c>
      <c r="C2" s="75"/>
    </row>
    <row r="3" spans="1:3" ht="12.75">
      <c r="A3" t="s">
        <v>132</v>
      </c>
      <c r="B3" s="12">
        <v>13.79</v>
      </c>
      <c r="C3" s="75"/>
    </row>
    <row r="4" spans="1:3" ht="12.75">
      <c r="A4" t="s">
        <v>27</v>
      </c>
      <c r="B4" s="2">
        <f>B2*B3</f>
        <v>248.21999999999997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24</v>
      </c>
      <c r="C7" s="75"/>
    </row>
    <row r="8" spans="1:3" ht="12.75">
      <c r="A8" s="1" t="s">
        <v>9</v>
      </c>
      <c r="B8" s="11">
        <v>36.3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34.79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17.93</v>
      </c>
      <c r="C13" s="75"/>
    </row>
    <row r="14" spans="1:3" ht="12.75">
      <c r="A14" s="1" t="s">
        <v>14</v>
      </c>
      <c r="B14" s="11">
        <v>18.91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1.75</v>
      </c>
      <c r="C16" s="75"/>
    </row>
    <row r="17" spans="1:3" ht="12.75">
      <c r="A17" s="1" t="s">
        <v>17</v>
      </c>
      <c r="B17" s="12">
        <v>5.44</v>
      </c>
      <c r="C17" s="75"/>
    </row>
    <row r="18" spans="1:3" ht="12.75">
      <c r="A18" t="s">
        <v>2</v>
      </c>
      <c r="B18" s="2">
        <f>SUM(B7:B17)</f>
        <v>150.62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</v>
      </c>
      <c r="C21" s="75"/>
    </row>
    <row r="22" spans="1:3" ht="12.75">
      <c r="A22" s="1" t="s">
        <v>19</v>
      </c>
      <c r="B22" s="7">
        <v>22.65</v>
      </c>
      <c r="C22" s="75"/>
    </row>
    <row r="23" spans="1:3" ht="12.75">
      <c r="A23" s="1" t="s">
        <v>20</v>
      </c>
      <c r="B23" s="7">
        <v>11.31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80.96000000000001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231.58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16.639999999999958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8.367777777777778</v>
      </c>
      <c r="C32" s="75"/>
    </row>
    <row r="33" spans="1:3" ht="12.75">
      <c r="A33" t="s">
        <v>23</v>
      </c>
      <c r="B33" s="2">
        <f>B25/B2</f>
        <v>4.497777777777778</v>
      </c>
      <c r="C33" s="75"/>
    </row>
    <row r="34" spans="1:3" ht="12.75">
      <c r="A34" t="s">
        <v>26</v>
      </c>
      <c r="B34" s="2">
        <f>B27/B2</f>
        <v>12.865555555555556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30</v>
      </c>
    </row>
    <row r="2" spans="1:3" ht="12.75">
      <c r="A2" t="s">
        <v>28</v>
      </c>
      <c r="B2" s="9">
        <v>33</v>
      </c>
      <c r="C2" s="75"/>
    </row>
    <row r="3" spans="1:3" ht="12.75">
      <c r="A3" t="s">
        <v>132</v>
      </c>
      <c r="B3" s="12">
        <v>9</v>
      </c>
      <c r="C3" s="77"/>
    </row>
    <row r="4" spans="1:3" ht="12.75">
      <c r="A4" t="s">
        <v>27</v>
      </c>
      <c r="B4" s="2">
        <f>B2*B3</f>
        <v>297</v>
      </c>
      <c r="C4" s="77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60</v>
      </c>
      <c r="C7" s="75"/>
    </row>
    <row r="8" spans="1:3" ht="12.75">
      <c r="A8" s="1" t="s">
        <v>9</v>
      </c>
      <c r="B8" s="11">
        <v>47.6</v>
      </c>
      <c r="C8" s="75"/>
    </row>
    <row r="9" spans="1:3" ht="12.75">
      <c r="A9" s="1" t="s">
        <v>24</v>
      </c>
      <c r="B9" s="11">
        <v>3</v>
      </c>
      <c r="C9" s="75" t="s">
        <v>134</v>
      </c>
    </row>
    <row r="10" spans="1:3" ht="12.75">
      <c r="A10" s="1" t="s">
        <v>10</v>
      </c>
      <c r="B10" s="11">
        <v>6</v>
      </c>
      <c r="C10" s="75" t="s">
        <v>155</v>
      </c>
    </row>
    <row r="11" spans="1:3" ht="12.75">
      <c r="A11" s="1" t="s">
        <v>12</v>
      </c>
      <c r="B11" s="11">
        <v>9.07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18.52</v>
      </c>
      <c r="C13" s="75"/>
    </row>
    <row r="14" spans="1:3" ht="12.75">
      <c r="A14" s="1" t="s">
        <v>14</v>
      </c>
      <c r="B14" s="11">
        <v>19.51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6.25</v>
      </c>
      <c r="C16" s="75" t="s">
        <v>149</v>
      </c>
    </row>
    <row r="17" spans="1:3" ht="12.75">
      <c r="A17" s="1" t="s">
        <v>17</v>
      </c>
      <c r="B17" s="12">
        <v>6.65</v>
      </c>
      <c r="C17" s="75"/>
    </row>
    <row r="18" spans="1:3" ht="12.75">
      <c r="A18" t="s">
        <v>2</v>
      </c>
      <c r="B18" s="2">
        <f>SUM(B7:B17)</f>
        <v>184.1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9.26</v>
      </c>
      <c r="C21" s="75"/>
    </row>
    <row r="22" spans="1:3" ht="12.75">
      <c r="A22" s="1" t="s">
        <v>19</v>
      </c>
      <c r="B22" s="7">
        <v>23.99</v>
      </c>
      <c r="C22" s="75"/>
    </row>
    <row r="23" spans="1:3" ht="12.75">
      <c r="A23" s="1" t="s">
        <v>20</v>
      </c>
      <c r="B23" s="7">
        <v>11.62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82.87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266.97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30.029999999999973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5.578787878787878</v>
      </c>
      <c r="C32" s="75"/>
    </row>
    <row r="33" spans="1:3" ht="12.75">
      <c r="A33" t="s">
        <v>23</v>
      </c>
      <c r="B33" s="2">
        <f>B25/B2</f>
        <v>2.5112121212121212</v>
      </c>
      <c r="C33" s="75"/>
    </row>
    <row r="34" spans="1:3" ht="12.75">
      <c r="A34" t="s">
        <v>26</v>
      </c>
      <c r="B34" s="2">
        <f>B27/B2</f>
        <v>8.090000000000002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30</v>
      </c>
    </row>
    <row r="2" spans="1:3" ht="12.75">
      <c r="A2" t="s">
        <v>28</v>
      </c>
      <c r="B2" s="9">
        <v>62</v>
      </c>
      <c r="C2" s="75"/>
    </row>
    <row r="3" spans="1:3" ht="12.75">
      <c r="A3" t="s">
        <v>132</v>
      </c>
      <c r="B3" s="12">
        <v>2.96</v>
      </c>
      <c r="C3" s="75"/>
    </row>
    <row r="4" spans="1:3" ht="12.75">
      <c r="A4" t="s">
        <v>27</v>
      </c>
      <c r="B4" s="2">
        <f>B2*B3</f>
        <v>183.52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</v>
      </c>
      <c r="C7" s="75"/>
    </row>
    <row r="8" spans="1:3" ht="12.75">
      <c r="A8" s="1" t="s">
        <v>9</v>
      </c>
      <c r="B8" s="11">
        <v>12.9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63.42</v>
      </c>
      <c r="C11" s="75"/>
    </row>
    <row r="12" spans="1:3" ht="12.75">
      <c r="A12" s="1" t="s">
        <v>11</v>
      </c>
      <c r="B12" s="11">
        <v>12.5</v>
      </c>
      <c r="C12" s="75"/>
    </row>
    <row r="13" spans="1:3" ht="12.75">
      <c r="A13" s="1" t="s">
        <v>13</v>
      </c>
      <c r="B13" s="11">
        <v>21.77</v>
      </c>
      <c r="C13" s="75"/>
    </row>
    <row r="14" spans="1:3" ht="12.75">
      <c r="A14" s="1" t="s">
        <v>14</v>
      </c>
      <c r="B14" s="11">
        <v>19.31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5.95</v>
      </c>
      <c r="C17" s="75"/>
    </row>
    <row r="18" spans="1:3" ht="12.75">
      <c r="A18" t="s">
        <v>2</v>
      </c>
      <c r="B18" s="2">
        <f>SUM(B7:B17)</f>
        <v>164.6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9.66</v>
      </c>
      <c r="C21" s="75"/>
    </row>
    <row r="22" spans="1:3" ht="12.75">
      <c r="A22" s="1" t="s">
        <v>19</v>
      </c>
      <c r="B22" s="7">
        <v>23.28</v>
      </c>
      <c r="C22" s="75"/>
    </row>
    <row r="23" spans="1:3" ht="12.75">
      <c r="A23" s="1" t="s">
        <v>20</v>
      </c>
      <c r="B23" s="7">
        <v>11.88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82.82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247.42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-63.89999999999998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2.6548387096774193</v>
      </c>
      <c r="C32" s="75"/>
    </row>
    <row r="33" spans="1:3" ht="12.75">
      <c r="A33" t="s">
        <v>23</v>
      </c>
      <c r="B33" s="2">
        <f>B25/B2</f>
        <v>1.3358064516129031</v>
      </c>
      <c r="C33" s="75"/>
    </row>
    <row r="34" spans="1:3" ht="12.75">
      <c r="A34" t="s">
        <v>26</v>
      </c>
      <c r="B34" s="2">
        <f>B27/B2</f>
        <v>3.990645161290322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8" t="s">
        <v>30</v>
      </c>
    </row>
    <row r="2" spans="1:3" ht="12.75">
      <c r="A2" t="s">
        <v>28</v>
      </c>
      <c r="B2" s="9">
        <v>1300</v>
      </c>
      <c r="C2" s="75"/>
    </row>
    <row r="3" spans="1:3" ht="12.75">
      <c r="A3" t="s">
        <v>132</v>
      </c>
      <c r="B3" s="10">
        <v>0.23</v>
      </c>
      <c r="C3" s="75"/>
    </row>
    <row r="4" spans="1:3" ht="12.75">
      <c r="A4" t="s">
        <v>27</v>
      </c>
      <c r="B4" s="2">
        <f>B2*B3</f>
        <v>299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</v>
      </c>
      <c r="C7" s="75"/>
    </row>
    <row r="8" spans="1:3" ht="12.75">
      <c r="A8" s="1" t="s">
        <v>9</v>
      </c>
      <c r="B8" s="11">
        <v>47.1</v>
      </c>
      <c r="C8" s="75" t="s">
        <v>127</v>
      </c>
    </row>
    <row r="9" spans="1:3" ht="12.75">
      <c r="A9" s="1" t="s">
        <v>24</v>
      </c>
      <c r="B9" s="11">
        <v>16</v>
      </c>
      <c r="C9" s="77" t="s">
        <v>147</v>
      </c>
    </row>
    <row r="10" spans="1:3" ht="12.75">
      <c r="A10" s="1" t="s">
        <v>10</v>
      </c>
      <c r="B10" s="11">
        <v>0</v>
      </c>
      <c r="C10" s="77" t="s">
        <v>153</v>
      </c>
    </row>
    <row r="11" spans="1:3" ht="12.75">
      <c r="A11" s="1" t="s">
        <v>12</v>
      </c>
      <c r="B11" s="11">
        <v>6.05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21.74</v>
      </c>
      <c r="C13" s="75"/>
    </row>
    <row r="14" spans="1:3" ht="12.75">
      <c r="A14" s="1" t="s">
        <v>14</v>
      </c>
      <c r="B14" s="11">
        <v>22.79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9.75</v>
      </c>
      <c r="C16" s="75"/>
    </row>
    <row r="17" spans="1:3" ht="12.75">
      <c r="A17" s="1" t="s">
        <v>17</v>
      </c>
      <c r="B17" s="12">
        <v>5.77</v>
      </c>
      <c r="C17" s="75"/>
    </row>
    <row r="18" spans="1:3" ht="12.75">
      <c r="A18" t="s">
        <v>2</v>
      </c>
      <c r="B18" s="2">
        <f>SUM(B7:B17)</f>
        <v>159.7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9.74</v>
      </c>
      <c r="C21" s="75"/>
    </row>
    <row r="22" spans="1:3" ht="12.75">
      <c r="A22" s="1" t="s">
        <v>19</v>
      </c>
      <c r="B22" s="7">
        <v>27.83</v>
      </c>
      <c r="C22" s="75"/>
    </row>
    <row r="23" spans="1:3" ht="12.75">
      <c r="A23" s="1" t="s">
        <v>20</v>
      </c>
      <c r="B23" s="7">
        <v>13.38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88.95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248.64999999999998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50.35000000000002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0.12284615384615384</v>
      </c>
      <c r="C32" s="75"/>
    </row>
    <row r="33" spans="1:3" ht="12.75">
      <c r="A33" t="s">
        <v>23</v>
      </c>
      <c r="B33" s="13">
        <f>B25/B2</f>
        <v>0.06842307692307692</v>
      </c>
      <c r="C33" s="75"/>
    </row>
    <row r="34" spans="1:3" ht="12.75">
      <c r="A34" t="s">
        <v>26</v>
      </c>
      <c r="B34" s="13">
        <f>B27/B2</f>
        <v>0.19126923076923075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30</v>
      </c>
    </row>
    <row r="2" spans="1:3" ht="12.75">
      <c r="A2" t="s">
        <v>28</v>
      </c>
      <c r="B2" s="9">
        <v>750</v>
      </c>
      <c r="C2" s="75"/>
    </row>
    <row r="3" spans="1:3" ht="12.75">
      <c r="A3" t="s">
        <v>132</v>
      </c>
      <c r="B3" s="10">
        <v>0.55</v>
      </c>
      <c r="C3" s="75"/>
    </row>
    <row r="4" spans="1:3" ht="12.75">
      <c r="A4" t="s">
        <v>27</v>
      </c>
      <c r="B4" s="26">
        <f>B2*B3</f>
        <v>412.50000000000006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11.27</v>
      </c>
      <c r="C7" s="75"/>
    </row>
    <row r="8" spans="1:3" ht="12.75">
      <c r="A8" s="1" t="s">
        <v>9</v>
      </c>
      <c r="B8" s="11">
        <v>29.6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32.1</v>
      </c>
      <c r="C11" s="75"/>
    </row>
    <row r="12" spans="1:3" ht="12.75">
      <c r="A12" s="1" t="s">
        <v>11</v>
      </c>
      <c r="B12" s="11">
        <v>25.5</v>
      </c>
      <c r="C12" s="77" t="s">
        <v>141</v>
      </c>
    </row>
    <row r="13" spans="1:3" ht="12.75">
      <c r="A13" s="1" t="s">
        <v>13</v>
      </c>
      <c r="B13" s="11">
        <v>18.11</v>
      </c>
      <c r="C13" s="75"/>
    </row>
    <row r="14" spans="1:3" ht="12.75">
      <c r="A14" s="1" t="s">
        <v>14</v>
      </c>
      <c r="B14" s="11">
        <v>18.7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5.4</v>
      </c>
      <c r="C17" s="75"/>
    </row>
    <row r="18" spans="1:3" ht="12.75">
      <c r="A18" t="s">
        <v>2</v>
      </c>
      <c r="B18" s="2">
        <f>SUM(B7:B17)</f>
        <v>149.43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8.96</v>
      </c>
      <c r="C21" s="75"/>
    </row>
    <row r="22" spans="1:3" ht="12.75">
      <c r="A22" s="1" t="s">
        <v>19</v>
      </c>
      <c r="B22" s="7">
        <v>21.11</v>
      </c>
      <c r="C22" s="75"/>
    </row>
    <row r="23" spans="1:3" ht="12.75">
      <c r="A23" s="1" t="s">
        <v>20</v>
      </c>
      <c r="B23" s="7">
        <v>11.31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79.38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228.81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183.69000000000005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0.19924</v>
      </c>
      <c r="C32" s="75"/>
    </row>
    <row r="33" spans="1:3" ht="12.75">
      <c r="A33" t="s">
        <v>23</v>
      </c>
      <c r="B33" s="13">
        <f>B25/B2</f>
        <v>0.10583999999999999</v>
      </c>
      <c r="C33" s="75"/>
    </row>
    <row r="34" spans="1:3" ht="12.75">
      <c r="A34" t="s">
        <v>26</v>
      </c>
      <c r="B34" s="13">
        <f>B27/B2</f>
        <v>0.30508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8" t="s">
        <v>30</v>
      </c>
    </row>
    <row r="2" spans="1:3" ht="12.75">
      <c r="A2" t="s">
        <v>28</v>
      </c>
      <c r="B2" s="9">
        <v>1050</v>
      </c>
      <c r="C2" s="75"/>
    </row>
    <row r="3" spans="1:3" ht="12.75">
      <c r="A3" t="s">
        <v>132</v>
      </c>
      <c r="B3" s="10">
        <v>0.37</v>
      </c>
      <c r="C3" s="75"/>
    </row>
    <row r="4" spans="1:3" ht="12.75">
      <c r="A4" t="s">
        <v>27</v>
      </c>
      <c r="B4" s="2">
        <f>B2*B3</f>
        <v>388.5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11.75</v>
      </c>
      <c r="C7" s="75"/>
    </row>
    <row r="8" spans="1:3" ht="12.75">
      <c r="A8" s="1" t="s">
        <v>9</v>
      </c>
      <c r="B8" s="11">
        <v>23</v>
      </c>
      <c r="C8" s="75"/>
    </row>
    <row r="9" spans="1:3" ht="12.75">
      <c r="A9" s="1" t="s">
        <v>24</v>
      </c>
      <c r="B9" s="11">
        <v>18</v>
      </c>
      <c r="C9" s="75" t="s">
        <v>135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35.43</v>
      </c>
      <c r="C11" s="75"/>
    </row>
    <row r="12" spans="1:3" ht="12.75">
      <c r="A12" s="1" t="s">
        <v>11</v>
      </c>
      <c r="B12" s="11">
        <v>15</v>
      </c>
      <c r="C12" s="75"/>
    </row>
    <row r="13" spans="1:3" ht="12.75">
      <c r="A13" s="1" t="s">
        <v>13</v>
      </c>
      <c r="B13" s="11">
        <v>16.36</v>
      </c>
      <c r="C13" s="75"/>
    </row>
    <row r="14" spans="1:3" ht="12.75">
      <c r="A14" s="1" t="s">
        <v>14</v>
      </c>
      <c r="B14" s="11">
        <v>17.61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5.47</v>
      </c>
      <c r="C17" s="75"/>
    </row>
    <row r="18" spans="1:3" ht="12.75">
      <c r="A18" t="s">
        <v>2</v>
      </c>
      <c r="B18" s="2">
        <f>SUM(B7:B17)</f>
        <v>151.37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8.66</v>
      </c>
      <c r="C21" s="75"/>
    </row>
    <row r="22" spans="1:3" ht="12.75">
      <c r="A22" s="1" t="s">
        <v>19</v>
      </c>
      <c r="B22" s="7">
        <v>20.24</v>
      </c>
      <c r="C22" s="75"/>
    </row>
    <row r="23" spans="1:3" ht="12.75">
      <c r="A23" s="1" t="s">
        <v>20</v>
      </c>
      <c r="B23" s="7">
        <v>9.99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76.89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228.26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160.24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0.14416190476190477</v>
      </c>
      <c r="C32" s="75"/>
    </row>
    <row r="33" spans="1:3" ht="12.75">
      <c r="A33" t="s">
        <v>23</v>
      </c>
      <c r="B33" s="13">
        <f>B25/B2</f>
        <v>0.07322857142857143</v>
      </c>
      <c r="C33" s="75"/>
    </row>
    <row r="34" spans="1:3" ht="12.75">
      <c r="A34" t="s">
        <v>26</v>
      </c>
      <c r="B34" s="13">
        <f>B27/B2</f>
        <v>0.2173904761904762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30</v>
      </c>
    </row>
    <row r="2" spans="1:3" ht="12.75">
      <c r="A2" t="s">
        <v>28</v>
      </c>
      <c r="B2" s="27">
        <v>850</v>
      </c>
      <c r="C2" s="75"/>
    </row>
    <row r="3" spans="1:3" ht="12.75">
      <c r="A3" t="s">
        <v>132</v>
      </c>
      <c r="B3" s="10">
        <v>0.369</v>
      </c>
      <c r="C3" s="75"/>
    </row>
    <row r="4" spans="1:3" ht="12.75">
      <c r="A4" t="s">
        <v>27</v>
      </c>
      <c r="B4" s="2">
        <f>B2*B3</f>
        <v>313.65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25</v>
      </c>
      <c r="C7" s="75"/>
    </row>
    <row r="8" spans="1:3" ht="12.75">
      <c r="A8" s="1" t="s">
        <v>9</v>
      </c>
      <c r="B8" s="11">
        <v>21.8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22.02</v>
      </c>
      <c r="C11" s="75"/>
    </row>
    <row r="12" spans="1:3" ht="12.75">
      <c r="A12" s="1" t="s">
        <v>11</v>
      </c>
      <c r="B12" s="11">
        <v>7.5</v>
      </c>
      <c r="C12" s="77" t="s">
        <v>142</v>
      </c>
    </row>
    <row r="13" spans="1:3" ht="12.75">
      <c r="A13" s="1" t="s">
        <v>13</v>
      </c>
      <c r="B13" s="11">
        <v>17.53</v>
      </c>
      <c r="C13" s="75"/>
    </row>
    <row r="14" spans="1:3" ht="12.75">
      <c r="A14" s="1" t="s">
        <v>14</v>
      </c>
      <c r="B14" s="11">
        <v>17.93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1.75</v>
      </c>
      <c r="C16" s="75"/>
    </row>
    <row r="17" spans="1:3" ht="12.75">
      <c r="A17" s="1" t="s">
        <v>17</v>
      </c>
      <c r="B17" s="12">
        <v>4.26</v>
      </c>
      <c r="C17" s="75"/>
    </row>
    <row r="18" spans="1:3" ht="12.75">
      <c r="A18" t="s">
        <v>2</v>
      </c>
      <c r="B18" s="2">
        <f>SUM(B7:B17)</f>
        <v>117.79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8.78</v>
      </c>
      <c r="C21" s="75"/>
    </row>
    <row r="22" spans="1:3" ht="12.75">
      <c r="A22" s="1" t="s">
        <v>19</v>
      </c>
      <c r="B22" s="7">
        <v>20.51</v>
      </c>
      <c r="C22" s="75"/>
    </row>
    <row r="23" spans="1:3" ht="12.75">
      <c r="A23" s="1" t="s">
        <v>20</v>
      </c>
      <c r="B23" s="7">
        <v>10.6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77.89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195.68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117.96999999999997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0.1385764705882353</v>
      </c>
      <c r="C32" s="75"/>
    </row>
    <row r="33" spans="1:3" ht="12.75">
      <c r="A33" t="s">
        <v>23</v>
      </c>
      <c r="B33" s="13">
        <f>B25/B2</f>
        <v>0.09163529411764706</v>
      </c>
      <c r="C33" s="75"/>
    </row>
    <row r="34" spans="1:3" ht="12.75">
      <c r="A34" t="s">
        <v>26</v>
      </c>
      <c r="B34" s="13">
        <f>B27/B2</f>
        <v>0.23021176470588237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0">
        <v>0.19</v>
      </c>
      <c r="C3" s="75"/>
    </row>
    <row r="4" spans="1:3" ht="12.75">
      <c r="A4" t="s">
        <v>27</v>
      </c>
      <c r="B4" s="2">
        <f>B2*B3</f>
        <v>266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15</v>
      </c>
      <c r="C7" s="75"/>
    </row>
    <row r="8" spans="1:3" ht="12.75">
      <c r="A8" s="1" t="s">
        <v>9</v>
      </c>
      <c r="B8" s="11">
        <v>11.7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30.83</v>
      </c>
      <c r="C11" s="75"/>
    </row>
    <row r="12" spans="1:3" ht="12.75">
      <c r="A12" s="1" t="s">
        <v>11</v>
      </c>
      <c r="B12" s="11">
        <v>0</v>
      </c>
      <c r="C12" s="75"/>
    </row>
    <row r="13" spans="1:3" ht="12.75">
      <c r="A13" s="1" t="s">
        <v>13</v>
      </c>
      <c r="B13" s="11">
        <v>18.85</v>
      </c>
      <c r="C13" s="75"/>
    </row>
    <row r="14" spans="1:3" ht="12.75">
      <c r="A14" s="1" t="s">
        <v>14</v>
      </c>
      <c r="B14" s="11">
        <v>18.33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3.88</v>
      </c>
      <c r="C17" s="75"/>
    </row>
    <row r="18" spans="1:3" ht="12.75">
      <c r="A18" t="s">
        <v>2</v>
      </c>
      <c r="B18" s="2">
        <f>SUM(B7:B17)</f>
        <v>107.33999999999999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</v>
      </c>
      <c r="C21" s="75"/>
    </row>
    <row r="22" spans="1:3" ht="12.75">
      <c r="A22" s="1" t="s">
        <v>19</v>
      </c>
      <c r="B22" s="7">
        <v>21.3</v>
      </c>
      <c r="C22" s="75"/>
    </row>
    <row r="23" spans="1:3" ht="12.75">
      <c r="A23" s="1" t="s">
        <v>20</v>
      </c>
      <c r="B23" s="7">
        <v>10.98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79.28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186.62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79.38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13">
        <f>B18/B2</f>
        <v>0.07667142857142856</v>
      </c>
      <c r="C32" s="75"/>
    </row>
    <row r="33" spans="1:3" ht="12.75">
      <c r="A33" t="s">
        <v>23</v>
      </c>
      <c r="B33" s="13">
        <f>B25/B2</f>
        <v>0.05662857142857143</v>
      </c>
      <c r="C33" s="75"/>
    </row>
    <row r="34" spans="1:3" ht="12.75">
      <c r="A34" t="s">
        <v>26</v>
      </c>
      <c r="B34" s="13">
        <f>B27/B2</f>
        <v>0.1333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156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2">
        <v>0.3</v>
      </c>
      <c r="C3" s="75"/>
    </row>
    <row r="4" spans="1:3" ht="12.75">
      <c r="A4" t="s">
        <v>27</v>
      </c>
      <c r="B4" s="2">
        <f>B2*B3</f>
        <v>420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84</v>
      </c>
      <c r="C7" s="75"/>
    </row>
    <row r="8" spans="1:3" ht="12.75">
      <c r="A8" s="1" t="s">
        <v>9</v>
      </c>
      <c r="B8" s="11">
        <v>56.2</v>
      </c>
      <c r="C8" s="75"/>
    </row>
    <row r="9" spans="1:3" ht="12.75">
      <c r="A9" s="1" t="s">
        <v>24</v>
      </c>
      <c r="B9" s="11">
        <v>36</v>
      </c>
      <c r="C9" s="77" t="s">
        <v>131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22.04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22.49</v>
      </c>
      <c r="C13" s="75"/>
    </row>
    <row r="14" spans="1:3" ht="12.75">
      <c r="A14" s="1" t="s">
        <v>14</v>
      </c>
      <c r="B14" s="11">
        <v>23.74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9.85</v>
      </c>
      <c r="C17" s="75"/>
    </row>
    <row r="18" spans="1:3" ht="12.75">
      <c r="A18" t="s">
        <v>2</v>
      </c>
      <c r="B18" s="2">
        <f>SUM(B7:B17)</f>
        <v>272.57000000000005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9.94</v>
      </c>
      <c r="C21" s="75"/>
    </row>
    <row r="22" spans="1:3" ht="12.75">
      <c r="A22" s="1" t="s">
        <v>19</v>
      </c>
      <c r="B22" s="7">
        <v>28.65</v>
      </c>
      <c r="C22" s="75"/>
    </row>
    <row r="23" spans="1:3" ht="12.75">
      <c r="A23" s="1" t="s">
        <v>20</v>
      </c>
      <c r="B23" s="7">
        <v>13.9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90.49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363.06000000000006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56.93999999999994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0.19469285714285717</v>
      </c>
      <c r="C32" s="75"/>
    </row>
    <row r="33" spans="1:3" ht="12.75">
      <c r="A33" t="s">
        <v>23</v>
      </c>
      <c r="B33" s="13">
        <f>B25/B2</f>
        <v>0.06463571428571428</v>
      </c>
      <c r="C33" s="75"/>
    </row>
    <row r="34" spans="1:3" ht="12.75">
      <c r="A34" t="s">
        <v>26</v>
      </c>
      <c r="B34" s="13">
        <f>B27/B2</f>
        <v>0.25932857142857146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8"/>
      <c r="B1" s="49" t="s">
        <v>150</v>
      </c>
      <c r="C1" s="49" t="s">
        <v>117</v>
      </c>
      <c r="D1" s="49" t="s">
        <v>116</v>
      </c>
      <c r="E1" s="50" t="s">
        <v>71</v>
      </c>
      <c r="F1" s="49" t="s">
        <v>66</v>
      </c>
      <c r="G1" s="49" t="s">
        <v>66</v>
      </c>
      <c r="H1" s="51" t="s">
        <v>66</v>
      </c>
    </row>
    <row r="2" spans="1:8" ht="12.75">
      <c r="A2" s="52" t="s">
        <v>63</v>
      </c>
      <c r="B2" s="15" t="s">
        <v>151</v>
      </c>
      <c r="C2" s="15" t="s">
        <v>151</v>
      </c>
      <c r="D2" s="44" t="s">
        <v>117</v>
      </c>
      <c r="E2" s="47" t="s">
        <v>72</v>
      </c>
      <c r="F2" s="15" t="s">
        <v>64</v>
      </c>
      <c r="G2" s="15" t="s">
        <v>152</v>
      </c>
      <c r="H2" s="53" t="s">
        <v>65</v>
      </c>
    </row>
    <row r="3" spans="1:8" ht="12.75">
      <c r="A3" s="54" t="s">
        <v>49</v>
      </c>
      <c r="B3" s="45">
        <f>HRSW!B4</f>
        <v>284.40000000000003</v>
      </c>
      <c r="C3" s="45">
        <f>HRSW!B18</f>
        <v>193.82999999999998</v>
      </c>
      <c r="D3" s="16">
        <f>B3-C3</f>
        <v>90.57000000000005</v>
      </c>
      <c r="E3" s="18">
        <v>1000</v>
      </c>
      <c r="F3" s="19">
        <f aca="true" t="shared" si="0" ref="F3:F21">B3*E3</f>
        <v>284400.00000000006</v>
      </c>
      <c r="G3" s="19">
        <f aca="true" t="shared" si="1" ref="G3:G21">E3*C3</f>
        <v>193829.99999999997</v>
      </c>
      <c r="H3" s="33">
        <f>F3-G3</f>
        <v>90570.00000000009</v>
      </c>
    </row>
    <row r="4" spans="1:8" ht="12.75">
      <c r="A4" s="54" t="s">
        <v>50</v>
      </c>
      <c r="B4" s="45">
        <f>Durum!B4</f>
        <v>312.9</v>
      </c>
      <c r="C4" s="45">
        <f>Durum!B18</f>
        <v>200.42000000000002</v>
      </c>
      <c r="D4" s="16">
        <f aca="true" t="shared" si="2" ref="D4:D21">B4-C4</f>
        <v>112.47999999999996</v>
      </c>
      <c r="E4" s="18">
        <v>800</v>
      </c>
      <c r="F4" s="19">
        <f t="shared" si="0"/>
        <v>250319.99999999997</v>
      </c>
      <c r="G4" s="19">
        <f t="shared" si="1"/>
        <v>160336</v>
      </c>
      <c r="H4" s="33">
        <f aca="true" t="shared" si="3" ref="H4:H20">F4-G4</f>
        <v>89983.99999999997</v>
      </c>
    </row>
    <row r="5" spans="1:8" ht="12.75">
      <c r="A5" s="54" t="s">
        <v>51</v>
      </c>
      <c r="B5" s="45">
        <f>Barley!B4</f>
        <v>329</v>
      </c>
      <c r="C5" s="45">
        <f>Barley!B18</f>
        <v>171.49999999999997</v>
      </c>
      <c r="D5" s="16">
        <f t="shared" si="2"/>
        <v>157.50000000000003</v>
      </c>
      <c r="E5" s="18">
        <v>0</v>
      </c>
      <c r="F5" s="19">
        <f t="shared" si="0"/>
        <v>0</v>
      </c>
      <c r="G5" s="19">
        <f t="shared" si="1"/>
        <v>0</v>
      </c>
      <c r="H5" s="33">
        <f t="shared" si="3"/>
        <v>0</v>
      </c>
    </row>
    <row r="6" spans="1:8" ht="12.75">
      <c r="A6" s="54" t="s">
        <v>25</v>
      </c>
      <c r="B6" s="45">
        <f>Corn!B4</f>
        <v>404.25</v>
      </c>
      <c r="C6" s="45">
        <f>Corn!B18</f>
        <v>271.65999999999997</v>
      </c>
      <c r="D6" s="16">
        <f t="shared" si="2"/>
        <v>132.59000000000003</v>
      </c>
      <c r="E6" s="18">
        <v>0</v>
      </c>
      <c r="F6" s="19">
        <f t="shared" si="0"/>
        <v>0</v>
      </c>
      <c r="G6" s="19">
        <f t="shared" si="1"/>
        <v>0</v>
      </c>
      <c r="H6" s="33">
        <f t="shared" si="3"/>
        <v>0</v>
      </c>
    </row>
    <row r="7" spans="1:8" ht="12.75">
      <c r="A7" s="54" t="s">
        <v>138</v>
      </c>
      <c r="B7" s="45">
        <f>Soy!B4</f>
        <v>338.8</v>
      </c>
      <c r="C7" s="45">
        <f>Soy!B18</f>
        <v>150.64999999999998</v>
      </c>
      <c r="D7" s="16">
        <f>B7-C7</f>
        <v>188.15000000000003</v>
      </c>
      <c r="E7" s="18">
        <v>200</v>
      </c>
      <c r="F7" s="19">
        <f>B7*E7</f>
        <v>67760</v>
      </c>
      <c r="G7" s="19">
        <f>E7*C7</f>
        <v>30129.999999999996</v>
      </c>
      <c r="H7" s="33">
        <f>F7-G7</f>
        <v>37630</v>
      </c>
    </row>
    <row r="8" spans="1:8" ht="12.75">
      <c r="A8" s="54" t="s">
        <v>52</v>
      </c>
      <c r="B8" s="45">
        <f>Oil_SF!B4</f>
        <v>390.26</v>
      </c>
      <c r="C8" s="45">
        <f>Oil_SF!B18</f>
        <v>222.49</v>
      </c>
      <c r="D8" s="16">
        <f t="shared" si="2"/>
        <v>167.76999999999998</v>
      </c>
      <c r="E8" s="18">
        <v>400</v>
      </c>
      <c r="F8" s="19">
        <f t="shared" si="0"/>
        <v>156104</v>
      </c>
      <c r="G8" s="19">
        <f t="shared" si="1"/>
        <v>88996</v>
      </c>
      <c r="H8" s="33">
        <f t="shared" si="3"/>
        <v>67108</v>
      </c>
    </row>
    <row r="9" spans="1:8" ht="12.75">
      <c r="A9" s="55" t="s">
        <v>82</v>
      </c>
      <c r="B9" s="45">
        <f>Conf_SF!B4</f>
        <v>529.38</v>
      </c>
      <c r="C9" s="45">
        <f>Conf_SF!B18</f>
        <v>265.9200000000001</v>
      </c>
      <c r="D9" s="16">
        <f t="shared" si="2"/>
        <v>263.4599999999999</v>
      </c>
      <c r="E9" s="18">
        <v>200</v>
      </c>
      <c r="F9" s="19">
        <f t="shared" si="0"/>
        <v>105876</v>
      </c>
      <c r="G9" s="19">
        <f t="shared" si="1"/>
        <v>53184.000000000015</v>
      </c>
      <c r="H9" s="33">
        <f>F9-G9</f>
        <v>52691.999999999985</v>
      </c>
    </row>
    <row r="10" spans="1:8" ht="12.75">
      <c r="A10" s="54" t="s">
        <v>53</v>
      </c>
      <c r="B10" s="45">
        <f>Canola!B4</f>
        <v>431.6</v>
      </c>
      <c r="C10" s="45">
        <f>Canola!B18</f>
        <v>276.83</v>
      </c>
      <c r="D10" s="16">
        <f t="shared" si="2"/>
        <v>154.77000000000004</v>
      </c>
      <c r="E10" s="18">
        <v>0</v>
      </c>
      <c r="F10" s="19">
        <f t="shared" si="0"/>
        <v>0</v>
      </c>
      <c r="G10" s="19">
        <f t="shared" si="1"/>
        <v>0</v>
      </c>
      <c r="H10" s="33">
        <f t="shared" si="3"/>
        <v>0</v>
      </c>
    </row>
    <row r="11" spans="1:8" ht="12.75">
      <c r="A11" s="54" t="s">
        <v>54</v>
      </c>
      <c r="B11" s="45">
        <f>Flax!B4</f>
        <v>248.21999999999997</v>
      </c>
      <c r="C11" s="45">
        <f>Flax!B18</f>
        <v>150.62</v>
      </c>
      <c r="D11" s="16">
        <f t="shared" si="2"/>
        <v>97.59999999999997</v>
      </c>
      <c r="E11" s="18">
        <v>200</v>
      </c>
      <c r="F11" s="19">
        <f t="shared" si="0"/>
        <v>49643.99999999999</v>
      </c>
      <c r="G11" s="19">
        <f t="shared" si="1"/>
        <v>30124</v>
      </c>
      <c r="H11" s="33">
        <f t="shared" si="3"/>
        <v>19519.999999999993</v>
      </c>
    </row>
    <row r="12" spans="1:8" ht="12.75">
      <c r="A12" s="54" t="s">
        <v>57</v>
      </c>
      <c r="B12" s="45">
        <f>Peas!B4</f>
        <v>297</v>
      </c>
      <c r="C12" s="45">
        <f>Peas!B18</f>
        <v>184.1</v>
      </c>
      <c r="D12" s="16">
        <f t="shared" si="2"/>
        <v>112.9</v>
      </c>
      <c r="E12" s="18">
        <v>0</v>
      </c>
      <c r="F12" s="19">
        <f t="shared" si="0"/>
        <v>0</v>
      </c>
      <c r="G12" s="19">
        <f t="shared" si="1"/>
        <v>0</v>
      </c>
      <c r="H12" s="33">
        <f t="shared" si="3"/>
        <v>0</v>
      </c>
    </row>
    <row r="13" spans="1:8" ht="12.75">
      <c r="A13" s="54" t="s">
        <v>58</v>
      </c>
      <c r="B13" s="45">
        <f>Oats!B4</f>
        <v>183.52</v>
      </c>
      <c r="C13" s="45">
        <f>Oats!B18</f>
        <v>164.6</v>
      </c>
      <c r="D13" s="16">
        <f t="shared" si="2"/>
        <v>18.920000000000016</v>
      </c>
      <c r="E13" s="18">
        <v>0</v>
      </c>
      <c r="F13" s="19">
        <f t="shared" si="0"/>
        <v>0</v>
      </c>
      <c r="G13" s="19">
        <f t="shared" si="1"/>
        <v>0</v>
      </c>
      <c r="H13" s="33">
        <f t="shared" si="3"/>
        <v>0</v>
      </c>
    </row>
    <row r="14" spans="1:8" ht="12.75">
      <c r="A14" s="54" t="s">
        <v>59</v>
      </c>
      <c r="B14" s="45">
        <f>Lentil!B4</f>
        <v>299</v>
      </c>
      <c r="C14" s="45">
        <f>Lentil!B18</f>
        <v>159.7</v>
      </c>
      <c r="D14" s="16">
        <f t="shared" si="2"/>
        <v>139.3</v>
      </c>
      <c r="E14" s="18">
        <v>0</v>
      </c>
      <c r="F14" s="19">
        <f t="shared" si="0"/>
        <v>0</v>
      </c>
      <c r="G14" s="19">
        <f t="shared" si="1"/>
        <v>0</v>
      </c>
      <c r="H14" s="33">
        <f t="shared" si="3"/>
        <v>0</v>
      </c>
    </row>
    <row r="15" spans="1:8" ht="12.75">
      <c r="A15" s="54" t="s">
        <v>55</v>
      </c>
      <c r="B15" s="45">
        <f>Mustard!B4</f>
        <v>412.50000000000006</v>
      </c>
      <c r="C15" s="45">
        <f>Mustard!B18</f>
        <v>149.43</v>
      </c>
      <c r="D15" s="16">
        <f t="shared" si="2"/>
        <v>263.07000000000005</v>
      </c>
      <c r="E15" s="18">
        <v>0</v>
      </c>
      <c r="F15" s="19">
        <f t="shared" si="0"/>
        <v>0</v>
      </c>
      <c r="G15" s="19">
        <f t="shared" si="1"/>
        <v>0</v>
      </c>
      <c r="H15" s="33">
        <f t="shared" si="3"/>
        <v>0</v>
      </c>
    </row>
    <row r="16" spans="1:8" ht="12.75">
      <c r="A16" s="55" t="s">
        <v>80</v>
      </c>
      <c r="B16" s="45">
        <f>Saffl!B4</f>
        <v>388.5</v>
      </c>
      <c r="C16" s="45">
        <f>Saffl!B18</f>
        <v>151.37</v>
      </c>
      <c r="D16" s="16">
        <f t="shared" si="2"/>
        <v>237.13</v>
      </c>
      <c r="E16" s="18">
        <v>0</v>
      </c>
      <c r="F16" s="19">
        <f t="shared" si="0"/>
        <v>0</v>
      </c>
      <c r="G16" s="19">
        <f t="shared" si="1"/>
        <v>0</v>
      </c>
      <c r="H16" s="33">
        <f>F16-G16</f>
        <v>0</v>
      </c>
    </row>
    <row r="17" spans="1:8" ht="12.75">
      <c r="A17" s="54" t="s">
        <v>56</v>
      </c>
      <c r="B17" s="45">
        <f>Buckwht!B4</f>
        <v>313.65</v>
      </c>
      <c r="C17" s="45">
        <f>Buckwht!B18</f>
        <v>117.79</v>
      </c>
      <c r="D17" s="16">
        <f t="shared" si="2"/>
        <v>195.85999999999996</v>
      </c>
      <c r="E17" s="18">
        <v>0</v>
      </c>
      <c r="F17" s="19">
        <f t="shared" si="0"/>
        <v>0</v>
      </c>
      <c r="G17" s="19">
        <f t="shared" si="1"/>
        <v>0</v>
      </c>
      <c r="H17" s="33">
        <f t="shared" si="3"/>
        <v>0</v>
      </c>
    </row>
    <row r="18" spans="1:8" ht="12.75">
      <c r="A18" s="54" t="s">
        <v>60</v>
      </c>
      <c r="B18" s="45">
        <f>Millet!B4</f>
        <v>266</v>
      </c>
      <c r="C18" s="45">
        <f>Millet!B18</f>
        <v>107.33999999999999</v>
      </c>
      <c r="D18" s="16">
        <f t="shared" si="2"/>
        <v>158.66000000000003</v>
      </c>
      <c r="E18" s="18">
        <v>0</v>
      </c>
      <c r="F18" s="19">
        <f t="shared" si="0"/>
        <v>0</v>
      </c>
      <c r="G18" s="19">
        <f t="shared" si="1"/>
        <v>0</v>
      </c>
      <c r="H18" s="33">
        <f t="shared" si="3"/>
        <v>0</v>
      </c>
    </row>
    <row r="19" spans="1:8" ht="12.75">
      <c r="A19" s="54" t="s">
        <v>61</v>
      </c>
      <c r="B19" s="45">
        <f>HRWW!B4</f>
        <v>275.2</v>
      </c>
      <c r="C19" s="45">
        <f>HRWW!B18</f>
        <v>192.76999999999998</v>
      </c>
      <c r="D19" s="16">
        <f t="shared" si="2"/>
        <v>82.43</v>
      </c>
      <c r="E19" s="18">
        <v>0</v>
      </c>
      <c r="F19" s="19">
        <f t="shared" si="0"/>
        <v>0</v>
      </c>
      <c r="G19" s="19">
        <f t="shared" si="1"/>
        <v>0</v>
      </c>
      <c r="H19" s="33">
        <f t="shared" si="3"/>
        <v>0</v>
      </c>
    </row>
    <row r="20" spans="1:8" ht="12.75">
      <c r="A20" s="54" t="s">
        <v>62</v>
      </c>
      <c r="B20" s="45">
        <f>Rye!B4</f>
        <v>269.78000000000003</v>
      </c>
      <c r="C20" s="45">
        <f>Rye!B18</f>
        <v>166.69000000000003</v>
      </c>
      <c r="D20" s="16">
        <f t="shared" si="2"/>
        <v>103.09</v>
      </c>
      <c r="E20" s="18">
        <v>0</v>
      </c>
      <c r="F20" s="19">
        <f t="shared" si="0"/>
        <v>0</v>
      </c>
      <c r="G20" s="19">
        <f t="shared" si="1"/>
        <v>0</v>
      </c>
      <c r="H20" s="33">
        <f t="shared" si="3"/>
        <v>0</v>
      </c>
    </row>
    <row r="21" spans="1:8" ht="12.75">
      <c r="A21" s="81" t="s">
        <v>157</v>
      </c>
      <c r="B21" s="45">
        <f>Chickpea!B4</f>
        <v>420</v>
      </c>
      <c r="C21" s="45">
        <f>Chickpea!B18</f>
        <v>272.57000000000005</v>
      </c>
      <c r="D21" s="16">
        <f t="shared" si="2"/>
        <v>147.42999999999995</v>
      </c>
      <c r="E21" s="18">
        <v>0</v>
      </c>
      <c r="F21" s="19">
        <f t="shared" si="0"/>
        <v>0</v>
      </c>
      <c r="G21" s="19">
        <f t="shared" si="1"/>
        <v>0</v>
      </c>
      <c r="H21" s="33">
        <f>F21-G21</f>
        <v>0</v>
      </c>
    </row>
    <row r="22" spans="1:8" ht="12.75">
      <c r="A22" s="36" t="s">
        <v>75</v>
      </c>
      <c r="B22" s="14"/>
      <c r="C22" s="25"/>
      <c r="D22" s="25"/>
      <c r="E22" s="20">
        <f>SUM(E3:E21)</f>
        <v>2800</v>
      </c>
      <c r="F22" s="20">
        <f>SUM(F3:F21)</f>
        <v>914104</v>
      </c>
      <c r="G22" s="20">
        <f>SUM(G3:G21)</f>
        <v>556600</v>
      </c>
      <c r="H22" s="37">
        <f>SUM(H3:H21)</f>
        <v>357504.00000000006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2" t="s">
        <v>48</v>
      </c>
      <c r="D24" s="92"/>
      <c r="E24" s="92"/>
      <c r="F24" s="3"/>
      <c r="G24" s="3"/>
      <c r="H24" s="3"/>
    </row>
    <row r="25" spans="1:8" ht="12.75">
      <c r="A25" s="56" t="s">
        <v>73</v>
      </c>
      <c r="B25" s="57"/>
      <c r="C25" s="57"/>
      <c r="D25" s="58"/>
      <c r="E25" s="57" t="s">
        <v>74</v>
      </c>
      <c r="F25" s="57"/>
      <c r="G25" s="57"/>
      <c r="H25" s="59"/>
    </row>
    <row r="26" spans="1:8" ht="12.75">
      <c r="A26" s="54" t="s">
        <v>27</v>
      </c>
      <c r="B26" s="4"/>
      <c r="C26" s="19">
        <f>F22</f>
        <v>914104</v>
      </c>
      <c r="D26" s="4"/>
      <c r="E26" s="4" t="s">
        <v>68</v>
      </c>
      <c r="F26" s="4"/>
      <c r="G26" s="60">
        <f>G22</f>
        <v>556600</v>
      </c>
      <c r="H26" s="61"/>
    </row>
    <row r="27" spans="1:8" ht="12.75">
      <c r="A27" s="93" t="s">
        <v>146</v>
      </c>
      <c r="B27" s="89"/>
      <c r="C27" s="66">
        <v>0</v>
      </c>
      <c r="D27" s="67" t="s">
        <v>70</v>
      </c>
      <c r="E27" s="89" t="s">
        <v>118</v>
      </c>
      <c r="F27" s="89"/>
      <c r="G27" s="66">
        <v>51300</v>
      </c>
      <c r="H27" s="68" t="s">
        <v>70</v>
      </c>
    </row>
    <row r="28" spans="1:11" ht="12.75">
      <c r="A28" s="90"/>
      <c r="B28" s="91"/>
      <c r="C28" s="66">
        <v>0</v>
      </c>
      <c r="D28" s="4"/>
      <c r="E28" s="89" t="s">
        <v>67</v>
      </c>
      <c r="F28" s="89"/>
      <c r="G28" s="66">
        <v>106400</v>
      </c>
      <c r="H28" s="63"/>
      <c r="K28" s="69"/>
    </row>
    <row r="29" spans="1:8" ht="12.75">
      <c r="A29" s="90"/>
      <c r="B29" s="91"/>
      <c r="C29" s="66">
        <v>0</v>
      </c>
      <c r="D29" s="4"/>
      <c r="E29" s="89" t="s">
        <v>119</v>
      </c>
      <c r="F29" s="89"/>
      <c r="G29" s="66">
        <v>0</v>
      </c>
      <c r="H29" s="63"/>
    </row>
    <row r="30" spans="1:8" ht="12.75">
      <c r="A30" s="90"/>
      <c r="B30" s="91"/>
      <c r="C30" s="66">
        <v>0</v>
      </c>
      <c r="D30" s="4"/>
      <c r="E30" s="89" t="s">
        <v>69</v>
      </c>
      <c r="F30" s="89"/>
      <c r="G30" s="66">
        <v>0</v>
      </c>
      <c r="H30" s="63"/>
    </row>
    <row r="31" spans="1:8" ht="12.75">
      <c r="A31" s="90"/>
      <c r="B31" s="91"/>
      <c r="C31" s="66">
        <v>0</v>
      </c>
      <c r="D31" s="4"/>
      <c r="E31" s="91" t="s">
        <v>145</v>
      </c>
      <c r="F31" s="91"/>
      <c r="G31" s="66">
        <v>0</v>
      </c>
      <c r="H31" s="63"/>
    </row>
    <row r="32" spans="1:8" ht="12.75">
      <c r="A32" s="90"/>
      <c r="B32" s="91"/>
      <c r="C32" s="66">
        <v>0</v>
      </c>
      <c r="D32" s="4"/>
      <c r="E32" s="91"/>
      <c r="F32" s="91"/>
      <c r="G32" s="66">
        <v>0</v>
      </c>
      <c r="H32" s="63"/>
    </row>
    <row r="33" spans="1:8" ht="12.75">
      <c r="A33" s="90" t="s">
        <v>77</v>
      </c>
      <c r="B33" s="91"/>
      <c r="C33" s="70">
        <v>0</v>
      </c>
      <c r="D33" s="62"/>
      <c r="E33" s="91" t="s">
        <v>76</v>
      </c>
      <c r="F33" s="91"/>
      <c r="G33" s="70">
        <v>14300</v>
      </c>
      <c r="H33" s="63"/>
    </row>
    <row r="34" spans="1:8" ht="12.75">
      <c r="A34" s="54" t="s">
        <v>66</v>
      </c>
      <c r="B34" s="4"/>
      <c r="C34" s="19">
        <f>SUM(C26:C33)</f>
        <v>914104</v>
      </c>
      <c r="D34" s="4"/>
      <c r="E34" s="4" t="s">
        <v>66</v>
      </c>
      <c r="F34" s="4"/>
      <c r="G34" s="31">
        <f>SUM(G26:G33)</f>
        <v>728600</v>
      </c>
      <c r="H34" s="61"/>
    </row>
    <row r="35" spans="1:8" ht="12.75">
      <c r="A35" s="64" t="s">
        <v>120</v>
      </c>
      <c r="B35" s="3"/>
      <c r="C35" s="3"/>
      <c r="D35" s="3"/>
      <c r="E35" s="3"/>
      <c r="F35" s="3"/>
      <c r="G35" s="71">
        <f>C34-G34</f>
        <v>185504</v>
      </c>
      <c r="H35" s="65"/>
    </row>
    <row r="36" ht="12.75">
      <c r="G36" s="6"/>
    </row>
    <row r="37" spans="1:8" ht="12.75">
      <c r="A37" s="74" t="s">
        <v>128</v>
      </c>
      <c r="B37" s="86"/>
      <c r="C37" s="86"/>
      <c r="D37" s="86"/>
      <c r="E37" s="86"/>
      <c r="F37" s="72" t="s">
        <v>123</v>
      </c>
      <c r="G37" s="87"/>
      <c r="H37" s="87"/>
    </row>
    <row r="38" spans="3:6" ht="12.75">
      <c r="C38" s="73"/>
      <c r="D38" s="73"/>
      <c r="E38" s="73"/>
      <c r="F38" s="73"/>
    </row>
    <row r="39" spans="1:12" ht="12.75">
      <c r="A39" t="s">
        <v>30</v>
      </c>
      <c r="B39" s="88" t="s">
        <v>124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1" ht="12.75">
      <c r="A41" t="s">
        <v>121</v>
      </c>
    </row>
    <row r="42" spans="1:12" ht="12.75">
      <c r="A42" s="28" t="s">
        <v>83</v>
      </c>
      <c r="B42" s="29" t="s">
        <v>84</v>
      </c>
      <c r="C42" s="29" t="s">
        <v>85</v>
      </c>
      <c r="D42" s="29" t="s">
        <v>86</v>
      </c>
      <c r="E42" s="29" t="s">
        <v>87</v>
      </c>
      <c r="F42" s="29" t="s">
        <v>88</v>
      </c>
      <c r="G42" s="29" t="s">
        <v>89</v>
      </c>
      <c r="H42" s="29" t="s">
        <v>90</v>
      </c>
      <c r="I42" s="29" t="s">
        <v>91</v>
      </c>
      <c r="J42" s="29" t="s">
        <v>92</v>
      </c>
      <c r="K42" s="29" t="s">
        <v>93</v>
      </c>
      <c r="L42" s="30" t="s">
        <v>94</v>
      </c>
    </row>
    <row r="43" spans="1:12" ht="12.75">
      <c r="A43" s="54" t="s">
        <v>49</v>
      </c>
      <c r="B43" s="31">
        <f>$E3*HRSW!$B7</f>
        <v>24000</v>
      </c>
      <c r="C43" s="31">
        <f>$E3*HRSW!$B8</f>
        <v>36000</v>
      </c>
      <c r="D43" s="31">
        <f>$E3*HRSW!$B9</f>
        <v>6500</v>
      </c>
      <c r="E43" s="31">
        <f>$E3*HRSW!$B10</f>
        <v>0</v>
      </c>
      <c r="F43" s="31">
        <f>$E3*HRSW!$B11</f>
        <v>71710</v>
      </c>
      <c r="G43" s="31">
        <f>$E3*HRSW!$B12</f>
        <v>5500</v>
      </c>
      <c r="H43" s="31">
        <f>$E3*HRSW!$B13</f>
        <v>17220</v>
      </c>
      <c r="I43" s="31">
        <f>$E3*HRSW!$B14</f>
        <v>17140</v>
      </c>
      <c r="J43" s="31">
        <f>$E3*HRSW!$B15</f>
        <v>0</v>
      </c>
      <c r="K43" s="31">
        <f>$E3*HRSW!$B16</f>
        <v>8750</v>
      </c>
      <c r="L43" s="32">
        <f>$E3*HRSW!$B17</f>
        <v>7010</v>
      </c>
    </row>
    <row r="44" spans="1:12" ht="12.75">
      <c r="A44" s="54" t="s">
        <v>50</v>
      </c>
      <c r="B44" s="19">
        <f>$E4*Durum!$B7</f>
        <v>25200</v>
      </c>
      <c r="C44" s="19">
        <f>$E4*Durum!$B8</f>
        <v>28800</v>
      </c>
      <c r="D44" s="19">
        <f>$E4*Durum!$B9</f>
        <v>5200</v>
      </c>
      <c r="E44" s="19">
        <f>$E4*Durum!$B10</f>
        <v>0</v>
      </c>
      <c r="F44" s="19">
        <f>$E4*Durum!$B11</f>
        <v>55352</v>
      </c>
      <c r="G44" s="19">
        <f>$E4*Durum!$B12</f>
        <v>5600</v>
      </c>
      <c r="H44" s="19">
        <f>$E4*Durum!$B13</f>
        <v>13704</v>
      </c>
      <c r="I44" s="19">
        <f>$E4*Durum!$B14</f>
        <v>13688</v>
      </c>
      <c r="J44" s="19">
        <f>$E4*Durum!$B15</f>
        <v>0</v>
      </c>
      <c r="K44" s="19">
        <f>$E4*Durum!$B16</f>
        <v>7000</v>
      </c>
      <c r="L44" s="33">
        <f>$E4*Durum!$B17</f>
        <v>5792</v>
      </c>
    </row>
    <row r="45" spans="1:12" ht="12.75">
      <c r="A45" s="54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3">
        <f>$E5*Barley!$B17</f>
        <v>0</v>
      </c>
    </row>
    <row r="46" spans="1:12" ht="12.75">
      <c r="A46" s="54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3">
        <f>$E6*Corn!$B17</f>
        <v>0</v>
      </c>
    </row>
    <row r="47" spans="1:12" ht="12.75">
      <c r="A47" s="54" t="s">
        <v>138</v>
      </c>
      <c r="B47" s="19">
        <f>$E7*Soy!$B7</f>
        <v>12480</v>
      </c>
      <c r="C47" s="19">
        <f>$E7*Soy!$B8</f>
        <v>6559.999999999999</v>
      </c>
      <c r="D47" s="19">
        <f>$E7*Soy!$B9</f>
        <v>0</v>
      </c>
      <c r="E47" s="19">
        <f>$E7*Soy!$B10</f>
        <v>0</v>
      </c>
      <c r="F47" s="19">
        <f>$E7*Soy!$B11</f>
        <v>640</v>
      </c>
      <c r="G47" s="19">
        <f>$E7*Soy!$B12</f>
        <v>1300</v>
      </c>
      <c r="H47" s="19">
        <f>$E7*Soy!$B13</f>
        <v>3486</v>
      </c>
      <c r="I47" s="19">
        <f>$E7*Soy!$B14</f>
        <v>3524</v>
      </c>
      <c r="J47" s="19">
        <f>$E7*Soy!$B15</f>
        <v>0</v>
      </c>
      <c r="K47" s="19">
        <f>$E7*Soy!$B16</f>
        <v>1050</v>
      </c>
      <c r="L47" s="33">
        <f>$E7*Soy!$B17</f>
        <v>1090</v>
      </c>
    </row>
    <row r="48" spans="1:12" ht="12.75">
      <c r="A48" s="54" t="s">
        <v>52</v>
      </c>
      <c r="B48" s="19">
        <f>$E8*Oil_SF!$B7</f>
        <v>14363.999999999998</v>
      </c>
      <c r="C48" s="19">
        <f>$E8*Oil_SF!$B8</f>
        <v>17960</v>
      </c>
      <c r="D48" s="19">
        <f>$E8*Oil_SF!$B9</f>
        <v>0</v>
      </c>
      <c r="E48" s="19">
        <f>$E8*Oil_SF!$B10</f>
        <v>2000</v>
      </c>
      <c r="F48" s="19">
        <f>$E8*Oil_SF!$B11</f>
        <v>24472</v>
      </c>
      <c r="G48" s="19">
        <f>$E8*Oil_SF!$B12</f>
        <v>3000</v>
      </c>
      <c r="H48" s="19">
        <f>$E8*Oil_SF!$B13</f>
        <v>7628</v>
      </c>
      <c r="I48" s="19">
        <f>$E8*Oil_SF!$B14</f>
        <v>7420</v>
      </c>
      <c r="J48" s="19">
        <f>$E8*Oil_SF!$B15</f>
        <v>1836</v>
      </c>
      <c r="K48" s="19">
        <f>$E8*Oil_SF!$B16</f>
        <v>7100</v>
      </c>
      <c r="L48" s="33">
        <f>$E8*Oil_SF!$B17</f>
        <v>3215.9999999999995</v>
      </c>
    </row>
    <row r="49" spans="1:12" ht="12.75">
      <c r="A49" s="55" t="s">
        <v>82</v>
      </c>
      <c r="B49" s="19">
        <f>$E9*Conf_SF!$B$7</f>
        <v>10872</v>
      </c>
      <c r="C49" s="19">
        <f>$E9*Conf_SF!$B$8</f>
        <v>9620</v>
      </c>
      <c r="D49" s="19">
        <f>$E9*Conf_SF!$B$9</f>
        <v>0</v>
      </c>
      <c r="E49" s="19">
        <f>$E9*Conf_SF!$B$10</f>
        <v>2000</v>
      </c>
      <c r="F49" s="19">
        <f>$E9*Conf_SF!$B$11</f>
        <v>11728</v>
      </c>
      <c r="G49" s="19">
        <f>$E9*Conf_SF!$B$12</f>
        <v>3400</v>
      </c>
      <c r="H49" s="19">
        <f>$E9*Conf_SF!$B$13</f>
        <v>3788.0000000000005</v>
      </c>
      <c r="I49" s="19">
        <f>$E9*Conf_SF!$B$14</f>
        <v>3700</v>
      </c>
      <c r="J49" s="19">
        <f>$E9*Conf_SF!$B$15</f>
        <v>803.9999999999999</v>
      </c>
      <c r="K49" s="19">
        <f>$E9*Conf_SF!$B$16</f>
        <v>5350</v>
      </c>
      <c r="L49" s="33">
        <f>$E9*Conf_SF!$B$17</f>
        <v>1922</v>
      </c>
    </row>
    <row r="50" spans="1:12" ht="12.75">
      <c r="A50" s="54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3">
        <f>$E10*Canola!$B$17</f>
        <v>0</v>
      </c>
    </row>
    <row r="51" spans="1:12" ht="12.75">
      <c r="A51" s="54" t="s">
        <v>54</v>
      </c>
      <c r="B51" s="19">
        <f>$E11*Flax!$B$7</f>
        <v>4800</v>
      </c>
      <c r="C51" s="19">
        <f>$E11*Flax!$B$8</f>
        <v>7259.999999999999</v>
      </c>
      <c r="D51" s="19">
        <f>$E11*Flax!$B$9</f>
        <v>0</v>
      </c>
      <c r="E51" s="19">
        <f>$E11*Flax!$B$10</f>
        <v>0</v>
      </c>
      <c r="F51" s="19">
        <f>$E11*Flax!$B$11</f>
        <v>6958</v>
      </c>
      <c r="G51" s="19">
        <f>$E11*Flax!$B$12</f>
        <v>2300</v>
      </c>
      <c r="H51" s="19">
        <f>$E11*Flax!$B$13</f>
        <v>3586</v>
      </c>
      <c r="I51" s="19">
        <f>$E11*Flax!$B$14</f>
        <v>3782</v>
      </c>
      <c r="J51" s="19">
        <f>$E11*Flax!$B$15</f>
        <v>0</v>
      </c>
      <c r="K51" s="19">
        <f>$E11*Flax!$B$16</f>
        <v>350</v>
      </c>
      <c r="L51" s="33">
        <f>$E11*Flax!$B$17</f>
        <v>1088</v>
      </c>
    </row>
    <row r="52" spans="1:12" ht="12.75">
      <c r="A52" s="54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3">
        <f>$E12*Peas!$B$17</f>
        <v>0</v>
      </c>
    </row>
    <row r="53" spans="1:12" ht="12.75">
      <c r="A53" s="54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3">
        <f>$E13*Oats!$B$17</f>
        <v>0</v>
      </c>
    </row>
    <row r="54" spans="1:12" ht="12.75">
      <c r="A54" s="54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3">
        <f>$E14*Lentil!$B$17</f>
        <v>0</v>
      </c>
    </row>
    <row r="55" spans="1:12" ht="12.75">
      <c r="A55" s="54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3">
        <f>$E15*Mustard!$B$17</f>
        <v>0</v>
      </c>
    </row>
    <row r="56" spans="1:12" ht="12.75">
      <c r="A56" s="55" t="s">
        <v>80</v>
      </c>
      <c r="B56" s="34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3">
        <f>$E16*Saffl!$B$17</f>
        <v>0</v>
      </c>
    </row>
    <row r="57" spans="1:12" ht="12.75">
      <c r="A57" s="54" t="s">
        <v>56</v>
      </c>
      <c r="B57" s="34">
        <f>$E17*Buckwht!$B$7</f>
        <v>0</v>
      </c>
      <c r="C57" s="34">
        <f>$E17*Buckwht!$B$8</f>
        <v>0</v>
      </c>
      <c r="D57" s="34">
        <f>$E17*Buckwht!$B$9</f>
        <v>0</v>
      </c>
      <c r="E57" s="34">
        <f>$E17*Buckwht!$B$10</f>
        <v>0</v>
      </c>
      <c r="F57" s="34">
        <f>$E17*Buckwht!$B$11</f>
        <v>0</v>
      </c>
      <c r="G57" s="34">
        <f>$E17*Buckwht!$B$12</f>
        <v>0</v>
      </c>
      <c r="H57" s="34">
        <f>$E17*Buckwht!$B$13</f>
        <v>0</v>
      </c>
      <c r="I57" s="34">
        <f>$E17*Buckwht!$B$14</f>
        <v>0</v>
      </c>
      <c r="J57" s="34">
        <f>$E17*Buckwht!$B$15</f>
        <v>0</v>
      </c>
      <c r="K57" s="34">
        <f>$E17*Buckwht!$B$16</f>
        <v>0</v>
      </c>
      <c r="L57" s="35">
        <f>$E17*Buckwht!$B$17</f>
        <v>0</v>
      </c>
    </row>
    <row r="58" spans="1:12" ht="12.75">
      <c r="A58" s="54" t="s">
        <v>60</v>
      </c>
      <c r="B58" s="34">
        <f>$E18*Millet!$B$7</f>
        <v>0</v>
      </c>
      <c r="C58" s="34">
        <f>$E18*Millet!$B$8</f>
        <v>0</v>
      </c>
      <c r="D58" s="34">
        <f>$E18*Millet!$B$9</f>
        <v>0</v>
      </c>
      <c r="E58" s="34">
        <f>$E18*Millet!$B$10</f>
        <v>0</v>
      </c>
      <c r="F58" s="34">
        <f>$E18*Millet!$B$11</f>
        <v>0</v>
      </c>
      <c r="G58" s="34">
        <f>$E18*Millet!$B$12</f>
        <v>0</v>
      </c>
      <c r="H58" s="34">
        <f>$E18*Millet!$B$13</f>
        <v>0</v>
      </c>
      <c r="I58" s="34">
        <f>$E18*Millet!$B$14</f>
        <v>0</v>
      </c>
      <c r="J58" s="34">
        <f>$E18*Millet!$B$15</f>
        <v>0</v>
      </c>
      <c r="K58" s="34">
        <f>$E18*Millet!$B$16</f>
        <v>0</v>
      </c>
      <c r="L58" s="35">
        <f>$E18*Millet!$B$17</f>
        <v>0</v>
      </c>
    </row>
    <row r="59" spans="1:12" ht="12.75">
      <c r="A59" s="54" t="s">
        <v>61</v>
      </c>
      <c r="B59" s="34">
        <f>$E19*HRWW!$B$7</f>
        <v>0</v>
      </c>
      <c r="C59" s="34">
        <f>$E19*HRWW!$B$8</f>
        <v>0</v>
      </c>
      <c r="D59" s="34">
        <f>$E19*HRWW!$B$9</f>
        <v>0</v>
      </c>
      <c r="E59" s="34">
        <f>$E19*HRWW!$B$10</f>
        <v>0</v>
      </c>
      <c r="F59" s="34">
        <f>$E19*HRWW!$B$11</f>
        <v>0</v>
      </c>
      <c r="G59" s="34">
        <f>$E19*HRWW!$B$12</f>
        <v>0</v>
      </c>
      <c r="H59" s="34">
        <f>$E19*HRWW!$B$13</f>
        <v>0</v>
      </c>
      <c r="I59" s="34">
        <f>$E19*HRWW!$B$14</f>
        <v>0</v>
      </c>
      <c r="J59" s="34">
        <f>$E19*HRWW!$B$15</f>
        <v>0</v>
      </c>
      <c r="K59" s="34">
        <f>$E19*HRWW!$B$16</f>
        <v>0</v>
      </c>
      <c r="L59" s="35">
        <f>$E19*HRWW!$B$17</f>
        <v>0</v>
      </c>
    </row>
    <row r="60" spans="1:12" ht="12.75">
      <c r="A60" s="54" t="s">
        <v>62</v>
      </c>
      <c r="B60" s="34">
        <f>$E20*Rye!$B$7</f>
        <v>0</v>
      </c>
      <c r="C60" s="34">
        <f>$E20*Rye!$B$8</f>
        <v>0</v>
      </c>
      <c r="D60" s="34">
        <f>$E20*Rye!$B$9</f>
        <v>0</v>
      </c>
      <c r="E60" s="34">
        <f>$E20*Rye!$B$10</f>
        <v>0</v>
      </c>
      <c r="F60" s="34">
        <f>$E20*Rye!$B$11</f>
        <v>0</v>
      </c>
      <c r="G60" s="34">
        <f>$E20*Rye!$B$12</f>
        <v>0</v>
      </c>
      <c r="H60" s="34">
        <f>$E20*Rye!$B$13</f>
        <v>0</v>
      </c>
      <c r="I60" s="34">
        <f>$E20*Rye!$B$14</f>
        <v>0</v>
      </c>
      <c r="J60" s="34">
        <f>$E20*Rye!$B$15</f>
        <v>0</v>
      </c>
      <c r="K60" s="34">
        <f>$E20*Rye!$B$16</f>
        <v>0</v>
      </c>
      <c r="L60" s="35">
        <f>$E20*Rye!$B$17</f>
        <v>0</v>
      </c>
    </row>
    <row r="61" spans="1:12" ht="12.75">
      <c r="A61" s="55" t="s">
        <v>78</v>
      </c>
      <c r="B61" s="34">
        <f>$E21*Chickpea!$B$7</f>
        <v>0</v>
      </c>
      <c r="C61" s="34">
        <f>$E21*Chickpea!$B$8</f>
        <v>0</v>
      </c>
      <c r="D61" s="34">
        <f>$E21*Chickpea!$B$9</f>
        <v>0</v>
      </c>
      <c r="E61" s="34">
        <f>$E21*Chickpea!$B$10</f>
        <v>0</v>
      </c>
      <c r="F61" s="34">
        <f>$E21*Chickpea!$B$11</f>
        <v>0</v>
      </c>
      <c r="G61" s="34">
        <f>$E21*Chickpea!$B$12</f>
        <v>0</v>
      </c>
      <c r="H61" s="34">
        <f>$E21*Chickpea!$B$13</f>
        <v>0</v>
      </c>
      <c r="I61" s="34">
        <f>$E21*Chickpea!$B$14</f>
        <v>0</v>
      </c>
      <c r="J61" s="34">
        <f>$E21*Chickpea!$B$15</f>
        <v>0</v>
      </c>
      <c r="K61" s="34">
        <f>$E21*Chickpea!$B$16</f>
        <v>0</v>
      </c>
      <c r="L61" s="35">
        <f>$E21*Chickpea!$B$17</f>
        <v>0</v>
      </c>
    </row>
    <row r="62" spans="1:12" ht="12.75">
      <c r="A62" s="36" t="s">
        <v>75</v>
      </c>
      <c r="B62" s="20">
        <f>SUM(B43:B61)</f>
        <v>91716</v>
      </c>
      <c r="C62" s="20">
        <f aca="true" t="shared" si="4" ref="C62:L62">SUM(C43:C61)</f>
        <v>106200</v>
      </c>
      <c r="D62" s="20">
        <f t="shared" si="4"/>
        <v>11700</v>
      </c>
      <c r="E62" s="20">
        <f t="shared" si="4"/>
        <v>4000</v>
      </c>
      <c r="F62" s="20">
        <f t="shared" si="4"/>
        <v>170860</v>
      </c>
      <c r="G62" s="20">
        <f t="shared" si="4"/>
        <v>21100</v>
      </c>
      <c r="H62" s="20">
        <f t="shared" si="4"/>
        <v>49412</v>
      </c>
      <c r="I62" s="20">
        <f t="shared" si="4"/>
        <v>49254</v>
      </c>
      <c r="J62" s="20">
        <f t="shared" si="4"/>
        <v>2640</v>
      </c>
      <c r="K62" s="20">
        <f t="shared" si="4"/>
        <v>29600</v>
      </c>
      <c r="L62" s="37">
        <f t="shared" si="4"/>
        <v>20118</v>
      </c>
    </row>
    <row r="63" spans="1:12" ht="12.75">
      <c r="A63" s="36" t="s">
        <v>95</v>
      </c>
      <c r="B63" s="20"/>
      <c r="C63" s="37"/>
      <c r="D63" s="38">
        <f>SUM(B62:L62)</f>
        <v>556600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A30:B30"/>
    <mergeCell ref="C24:E24"/>
    <mergeCell ref="A27:B27"/>
    <mergeCell ref="E27:F27"/>
    <mergeCell ref="A28:B28"/>
    <mergeCell ref="E28:F28"/>
    <mergeCell ref="A29:B29"/>
    <mergeCell ref="E29:F29"/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30</v>
      </c>
    </row>
    <row r="2" spans="1:3" ht="12.75">
      <c r="A2" t="s">
        <v>28</v>
      </c>
      <c r="B2" s="9">
        <v>40</v>
      </c>
      <c r="C2" s="75"/>
    </row>
    <row r="3" spans="1:3" ht="12.75">
      <c r="A3" t="s">
        <v>132</v>
      </c>
      <c r="B3" s="12">
        <v>6.88</v>
      </c>
      <c r="C3" s="75"/>
    </row>
    <row r="4" spans="1:3" ht="12.75">
      <c r="A4" t="s">
        <v>27</v>
      </c>
      <c r="B4" s="2">
        <f>B2*B3</f>
        <v>275.2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13.5</v>
      </c>
      <c r="C7" s="75"/>
    </row>
    <row r="8" spans="1:3" ht="12.75">
      <c r="A8" s="1" t="s">
        <v>9</v>
      </c>
      <c r="B8" s="11">
        <v>31.7</v>
      </c>
      <c r="C8" s="75"/>
    </row>
    <row r="9" spans="1:3" ht="12.75">
      <c r="A9" s="1" t="s">
        <v>24</v>
      </c>
      <c r="B9" s="11">
        <v>10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81.81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17.26</v>
      </c>
      <c r="C13" s="75"/>
    </row>
    <row r="14" spans="1:3" ht="12.75">
      <c r="A14" s="1" t="s">
        <v>14</v>
      </c>
      <c r="B14" s="11">
        <v>17.28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6.97</v>
      </c>
      <c r="C17" s="75"/>
    </row>
    <row r="18" spans="1:3" ht="12.75">
      <c r="A18" t="s">
        <v>2</v>
      </c>
      <c r="B18" s="2">
        <f>SUM(B7:B17)</f>
        <v>192.76999999999998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8.71</v>
      </c>
      <c r="C21" s="75"/>
    </row>
    <row r="22" spans="1:3" ht="12.75">
      <c r="A22" s="1" t="s">
        <v>19</v>
      </c>
      <c r="B22" s="7">
        <v>20.32</v>
      </c>
      <c r="C22" s="75"/>
    </row>
    <row r="23" spans="1:3" ht="12.75">
      <c r="A23" s="1" t="s">
        <v>20</v>
      </c>
      <c r="B23" s="7">
        <v>9.74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76.77000000000001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269.53999999999996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5.660000000000025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4.819249999999999</v>
      </c>
      <c r="C32" s="75"/>
    </row>
    <row r="33" spans="1:3" ht="12.75">
      <c r="A33" t="s">
        <v>23</v>
      </c>
      <c r="B33" s="2">
        <f>B25/B2</f>
        <v>1.9192500000000003</v>
      </c>
      <c r="C33" s="75"/>
    </row>
    <row r="34" spans="1:3" ht="12.75">
      <c r="A34" t="s">
        <v>26</v>
      </c>
      <c r="B34" s="2">
        <f>B27/B2</f>
        <v>6.738499999999999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8" t="s">
        <v>30</v>
      </c>
    </row>
    <row r="2" spans="1:3" ht="12.75">
      <c r="A2" t="s">
        <v>28</v>
      </c>
      <c r="B2" s="9">
        <v>41</v>
      </c>
      <c r="C2" s="75"/>
    </row>
    <row r="3" spans="1:3" ht="12.75">
      <c r="A3" t="s">
        <v>29</v>
      </c>
      <c r="B3" s="10">
        <v>6.58</v>
      </c>
      <c r="C3" s="75"/>
    </row>
    <row r="4" spans="1:3" ht="12.75">
      <c r="A4" t="s">
        <v>27</v>
      </c>
      <c r="B4" s="2">
        <f>B2*B3</f>
        <v>269.78000000000003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13.2</v>
      </c>
      <c r="C7" s="75"/>
    </row>
    <row r="8" spans="1:3" ht="12.75">
      <c r="A8" s="1" t="s">
        <v>9</v>
      </c>
      <c r="B8" s="11">
        <v>10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84.34</v>
      </c>
      <c r="C11" s="75"/>
    </row>
    <row r="12" spans="1:3" ht="12.75">
      <c r="A12" s="1" t="s">
        <v>11</v>
      </c>
      <c r="B12" s="11">
        <v>11</v>
      </c>
      <c r="C12" s="75"/>
    </row>
    <row r="13" spans="1:3" ht="12.75">
      <c r="A13" s="1" t="s">
        <v>13</v>
      </c>
      <c r="B13" s="11">
        <v>17</v>
      </c>
      <c r="C13" s="75"/>
    </row>
    <row r="14" spans="1:3" ht="12.75">
      <c r="A14" s="1" t="s">
        <v>14</v>
      </c>
      <c r="B14" s="11">
        <v>16.38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6.02</v>
      </c>
      <c r="C17" s="75"/>
    </row>
    <row r="18" spans="1:3" ht="12.75">
      <c r="A18" t="s">
        <v>2</v>
      </c>
      <c r="B18" s="2">
        <f>SUM(B7:B17)</f>
        <v>166.69000000000003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8.66</v>
      </c>
      <c r="C21" s="75"/>
    </row>
    <row r="22" spans="1:3" ht="12.75">
      <c r="A22" s="1" t="s">
        <v>19</v>
      </c>
      <c r="B22" s="7">
        <v>19.9</v>
      </c>
      <c r="C22" s="75"/>
    </row>
    <row r="23" spans="1:3" ht="12.75">
      <c r="A23" s="1" t="s">
        <v>20</v>
      </c>
      <c r="B23" s="7">
        <v>9.56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76.12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242.81000000000003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26.97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4.065609756097562</v>
      </c>
      <c r="C32" s="75"/>
    </row>
    <row r="33" spans="1:3" ht="12.75">
      <c r="A33" t="s">
        <v>23</v>
      </c>
      <c r="B33" s="2">
        <f>B25/B2</f>
        <v>1.8565853658536586</v>
      </c>
      <c r="C33" s="75"/>
    </row>
    <row r="34" spans="1:3" ht="12.75">
      <c r="A34" t="s">
        <v>26</v>
      </c>
      <c r="B34" s="2">
        <f>B27/B2</f>
        <v>5.92219512195122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6" t="s">
        <v>30</v>
      </c>
    </row>
    <row r="2" spans="1:3" ht="12.75">
      <c r="A2" t="s">
        <v>28</v>
      </c>
      <c r="B2" s="9">
        <v>36</v>
      </c>
      <c r="C2" s="75"/>
    </row>
    <row r="3" spans="1:3" ht="12.75">
      <c r="A3" t="s">
        <v>132</v>
      </c>
      <c r="B3" s="12">
        <v>7.9</v>
      </c>
      <c r="C3" s="75"/>
    </row>
    <row r="4" spans="1:3" ht="12.75">
      <c r="A4" t="s">
        <v>27</v>
      </c>
      <c r="B4" s="2">
        <f>B2*B3</f>
        <v>284.40000000000003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24</v>
      </c>
      <c r="C7" s="75"/>
    </row>
    <row r="8" spans="1:3" ht="12.75">
      <c r="A8" s="1" t="s">
        <v>9</v>
      </c>
      <c r="B8" s="11">
        <v>36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71.71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17.22</v>
      </c>
      <c r="C13" s="75"/>
    </row>
    <row r="14" spans="1:3" ht="12.75">
      <c r="A14" s="1" t="s">
        <v>14</v>
      </c>
      <c r="B14" s="11">
        <v>17.14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7.01</v>
      </c>
      <c r="C17" s="75"/>
    </row>
    <row r="18" spans="1:3" ht="12.75">
      <c r="A18" t="s">
        <v>2</v>
      </c>
      <c r="B18" s="2">
        <f>SUM(B7:B17)</f>
        <v>193.82999999999998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8.73</v>
      </c>
      <c r="C21" s="75"/>
    </row>
    <row r="22" spans="1:3" ht="12.75">
      <c r="A22" s="1" t="s">
        <v>19</v>
      </c>
      <c r="B22" s="7">
        <v>20.35</v>
      </c>
      <c r="C22" s="75"/>
    </row>
    <row r="23" spans="1:3" ht="12.75">
      <c r="A23" s="1" t="s">
        <v>20</v>
      </c>
      <c r="B23" s="7">
        <v>9.93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77.01</v>
      </c>
      <c r="C25" s="75"/>
    </row>
    <row r="26" spans="2:3" ht="12.75" customHeight="1">
      <c r="B26" s="2"/>
      <c r="C26" s="75"/>
    </row>
    <row r="27" spans="1:3" ht="12.75">
      <c r="A27" t="s">
        <v>5</v>
      </c>
      <c r="B27" s="2">
        <f>B18+B25</f>
        <v>270.84</v>
      </c>
      <c r="C27" s="75"/>
    </row>
    <row r="28" spans="2:3" ht="12.75" customHeight="1">
      <c r="B28" s="2"/>
      <c r="C28" s="75"/>
    </row>
    <row r="29" spans="1:3" ht="12.75">
      <c r="A29" t="s">
        <v>32</v>
      </c>
      <c r="B29" s="82">
        <f>B4-B27</f>
        <v>13.56000000000006</v>
      </c>
      <c r="C29" s="75"/>
    </row>
    <row r="30" spans="2:3" ht="12.75" customHeight="1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5.384166666666666</v>
      </c>
      <c r="C32" s="75"/>
    </row>
    <row r="33" spans="1:3" ht="12.75">
      <c r="A33" t="s">
        <v>23</v>
      </c>
      <c r="B33" s="2">
        <f>B25/B2</f>
        <v>2.1391666666666667</v>
      </c>
      <c r="C33" s="75"/>
    </row>
    <row r="34" spans="1:3" ht="12.75">
      <c r="A34" t="s">
        <v>26</v>
      </c>
      <c r="B34" s="2">
        <f>B27/B2</f>
        <v>7.5233333333333325</v>
      </c>
      <c r="C34" s="75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6" t="s">
        <v>30</v>
      </c>
    </row>
    <row r="2" spans="1:3" ht="12.75">
      <c r="A2" t="s">
        <v>28</v>
      </c>
      <c r="B2" s="9">
        <v>35</v>
      </c>
      <c r="C2" s="75"/>
    </row>
    <row r="3" spans="1:3" ht="12.75">
      <c r="A3" t="s">
        <v>132</v>
      </c>
      <c r="B3" s="12">
        <v>8.94</v>
      </c>
      <c r="C3" s="75" t="s">
        <v>139</v>
      </c>
    </row>
    <row r="4" spans="1:3" ht="12.75">
      <c r="A4" t="s">
        <v>27</v>
      </c>
      <c r="B4" s="2">
        <f>B2*B3</f>
        <v>312.9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31.5</v>
      </c>
      <c r="C7" s="75"/>
    </row>
    <row r="8" spans="1:3" ht="12.75">
      <c r="A8" s="1" t="s">
        <v>9</v>
      </c>
      <c r="B8" s="11">
        <v>36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69.19</v>
      </c>
      <c r="C11" s="75"/>
    </row>
    <row r="12" spans="1:3" ht="12.75">
      <c r="A12" s="1" t="s">
        <v>11</v>
      </c>
      <c r="B12" s="11">
        <v>7</v>
      </c>
      <c r="C12" s="75"/>
    </row>
    <row r="13" spans="1:3" ht="12.75">
      <c r="A13" s="1" t="s">
        <v>13</v>
      </c>
      <c r="B13" s="11">
        <v>17.13</v>
      </c>
      <c r="C13" s="75"/>
    </row>
    <row r="14" spans="1:3" ht="12.75">
      <c r="A14" s="1" t="s">
        <v>14</v>
      </c>
      <c r="B14" s="11">
        <v>17.11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7.24</v>
      </c>
      <c r="C17" s="75"/>
    </row>
    <row r="18" spans="1:3" ht="12.75">
      <c r="A18" t="s">
        <v>2</v>
      </c>
      <c r="B18" s="2">
        <f>SUM(B7:B17)</f>
        <v>200.42000000000002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8.71</v>
      </c>
      <c r="C21" s="75"/>
    </row>
    <row r="22" spans="1:3" ht="12.75">
      <c r="A22" s="1" t="s">
        <v>19</v>
      </c>
      <c r="B22" s="7">
        <v>20.3</v>
      </c>
      <c r="C22" s="75"/>
    </row>
    <row r="23" spans="1:3" ht="12.75">
      <c r="A23" s="1" t="s">
        <v>20</v>
      </c>
      <c r="B23" s="7">
        <v>9.9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76.91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277.33000000000004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35.569999999999936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5.726285714285715</v>
      </c>
      <c r="C32" s="75"/>
    </row>
    <row r="33" spans="1:3" ht="12.75">
      <c r="A33" t="s">
        <v>23</v>
      </c>
      <c r="B33" s="2">
        <f>B25/B2</f>
        <v>2.1974285714285715</v>
      </c>
      <c r="C33" s="75"/>
    </row>
    <row r="34" spans="1:3" ht="12.75">
      <c r="A34" t="s">
        <v>26</v>
      </c>
      <c r="B34" s="2">
        <f>B27/B2</f>
        <v>7.923714285714287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30</v>
      </c>
    </row>
    <row r="2" spans="1:3" ht="12.75">
      <c r="A2" t="s">
        <v>28</v>
      </c>
      <c r="B2" s="9">
        <v>50</v>
      </c>
      <c r="C2" s="75"/>
    </row>
    <row r="3" spans="1:3" ht="12.75">
      <c r="A3" t="s">
        <v>132</v>
      </c>
      <c r="B3" s="10">
        <v>6.58</v>
      </c>
      <c r="C3" s="77" t="s">
        <v>160</v>
      </c>
    </row>
    <row r="4" spans="1:3" ht="12.75">
      <c r="A4" t="s">
        <v>27</v>
      </c>
      <c r="B4">
        <f>B2*B3</f>
        <v>329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20.93</v>
      </c>
      <c r="C7" s="75"/>
    </row>
    <row r="8" spans="1:3" ht="12.75">
      <c r="A8" s="1" t="s">
        <v>9</v>
      </c>
      <c r="B8" s="11">
        <v>29.4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58.26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18.42</v>
      </c>
      <c r="C13" s="75"/>
    </row>
    <row r="14" spans="1:3" ht="12.75">
      <c r="A14" s="1" t="s">
        <v>14</v>
      </c>
      <c r="B14" s="11">
        <v>17.54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6.2</v>
      </c>
      <c r="C17" s="75"/>
    </row>
    <row r="18" spans="1:3" ht="12.75">
      <c r="A18" t="s">
        <v>2</v>
      </c>
      <c r="B18" s="2">
        <f>SUM(B7:B17)</f>
        <v>171.49999999999997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</v>
      </c>
      <c r="C21" s="75"/>
    </row>
    <row r="22" spans="1:3" ht="12.75">
      <c r="A22" s="1" t="s">
        <v>19</v>
      </c>
      <c r="B22" s="7">
        <v>21.17</v>
      </c>
      <c r="C22" s="75"/>
    </row>
    <row r="23" spans="1:3" ht="12.75">
      <c r="A23" s="1" t="s">
        <v>20</v>
      </c>
      <c r="B23" s="7">
        <v>10.3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78.47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249.96999999999997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79.03000000000003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3.4299999999999993</v>
      </c>
      <c r="C32" s="75"/>
    </row>
    <row r="33" spans="1:3" ht="12.75">
      <c r="A33" t="s">
        <v>23</v>
      </c>
      <c r="B33" s="2">
        <f>B25/B2</f>
        <v>1.5694</v>
      </c>
      <c r="C33" s="75"/>
    </row>
    <row r="34" spans="1:3" ht="12.75">
      <c r="A34" t="s">
        <v>26</v>
      </c>
      <c r="B34" s="2">
        <f>B27/B2</f>
        <v>4.9994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8" t="s">
        <v>30</v>
      </c>
    </row>
    <row r="2" spans="1:3" ht="12.75">
      <c r="A2" t="s">
        <v>28</v>
      </c>
      <c r="B2" s="9">
        <v>77</v>
      </c>
      <c r="C2" s="75"/>
    </row>
    <row r="3" spans="1:3" ht="12.75">
      <c r="A3" t="s">
        <v>132</v>
      </c>
      <c r="B3" s="12">
        <v>5.25</v>
      </c>
      <c r="C3" s="75"/>
    </row>
    <row r="4" spans="1:3" ht="12.75">
      <c r="A4" t="s">
        <v>27</v>
      </c>
      <c r="B4" s="2">
        <f>B2*B3</f>
        <v>404.25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68.08</v>
      </c>
      <c r="C7" s="75"/>
    </row>
    <row r="8" spans="1:3" ht="12.75">
      <c r="A8" s="1" t="s">
        <v>9</v>
      </c>
      <c r="B8" s="11">
        <v>36.4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78.1</v>
      </c>
      <c r="C11" s="75"/>
    </row>
    <row r="12" spans="1:3" ht="12.75">
      <c r="A12" s="1" t="s">
        <v>11</v>
      </c>
      <c r="B12" s="11">
        <v>11</v>
      </c>
      <c r="C12" s="77"/>
    </row>
    <row r="13" spans="1:3" ht="12.75">
      <c r="A13" s="1" t="s">
        <v>13</v>
      </c>
      <c r="B13" s="11">
        <v>23.29</v>
      </c>
      <c r="C13" s="75"/>
    </row>
    <row r="14" spans="1:3" ht="12.75">
      <c r="A14" s="1" t="s">
        <v>14</v>
      </c>
      <c r="B14" s="11">
        <v>20.82</v>
      </c>
      <c r="C14" s="75"/>
    </row>
    <row r="15" spans="1:3" ht="12.75">
      <c r="A15" s="1" t="s">
        <v>15</v>
      </c>
      <c r="B15" s="11">
        <v>15.4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9.82</v>
      </c>
      <c r="C17" s="75"/>
    </row>
    <row r="18" spans="1:3" ht="12.75">
      <c r="A18" t="s">
        <v>2</v>
      </c>
      <c r="B18" s="2">
        <f>SUM(B7:B17)</f>
        <v>271.65999999999997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10.98</v>
      </c>
      <c r="C21" s="75"/>
    </row>
    <row r="22" spans="1:3" ht="12.75">
      <c r="A22" s="1" t="s">
        <v>19</v>
      </c>
      <c r="B22" s="7">
        <v>31.97</v>
      </c>
      <c r="C22" s="75"/>
    </row>
    <row r="23" spans="1:3" ht="12.75">
      <c r="A23" s="1" t="s">
        <v>20</v>
      </c>
      <c r="B23" s="7">
        <v>15.47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96.42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368.08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36.170000000000016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3.5280519480519477</v>
      </c>
      <c r="C32" s="75"/>
    </row>
    <row r="33" spans="1:3" ht="12.75">
      <c r="A33" t="s">
        <v>23</v>
      </c>
      <c r="B33" s="2">
        <f>B25/B2</f>
        <v>1.2522077922077923</v>
      </c>
      <c r="C33" s="75"/>
    </row>
    <row r="34" spans="1:3" ht="12.75">
      <c r="A34" t="s">
        <v>26</v>
      </c>
      <c r="B34" s="2">
        <f>B27/B2</f>
        <v>4.78025974025974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137</v>
      </c>
      <c r="B1" s="22" t="s">
        <v>0</v>
      </c>
      <c r="C1" s="79" t="s">
        <v>30</v>
      </c>
    </row>
    <row r="2" spans="1:3" ht="12.75">
      <c r="A2" t="s">
        <v>28</v>
      </c>
      <c r="B2" s="9">
        <v>28</v>
      </c>
      <c r="C2" s="75"/>
    </row>
    <row r="3" spans="1:3" ht="12.75">
      <c r="A3" t="s">
        <v>132</v>
      </c>
      <c r="B3" s="12">
        <v>12.1</v>
      </c>
      <c r="C3" s="75"/>
    </row>
    <row r="4" spans="1:3" ht="12.75">
      <c r="A4" t="s">
        <v>27</v>
      </c>
      <c r="B4" s="2">
        <f>B2*B3</f>
        <v>338.8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62.4</v>
      </c>
      <c r="C7" s="77" t="s">
        <v>140</v>
      </c>
    </row>
    <row r="8" spans="1:3" ht="12.75">
      <c r="A8" s="1" t="s">
        <v>9</v>
      </c>
      <c r="B8" s="11">
        <v>32.8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3.2</v>
      </c>
      <c r="C11" s="75"/>
    </row>
    <row r="12" spans="1:3" ht="12.75">
      <c r="A12" s="1" t="s">
        <v>11</v>
      </c>
      <c r="B12" s="11">
        <v>6.5</v>
      </c>
      <c r="C12" s="77" t="s">
        <v>154</v>
      </c>
    </row>
    <row r="13" spans="1:3" ht="12.75">
      <c r="A13" s="1" t="s">
        <v>13</v>
      </c>
      <c r="B13" s="11">
        <v>17.43</v>
      </c>
      <c r="C13" s="75"/>
    </row>
    <row r="14" spans="1:3" ht="12.75">
      <c r="A14" s="1" t="s">
        <v>14</v>
      </c>
      <c r="B14" s="11">
        <v>17.62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5.25</v>
      </c>
      <c r="C16" s="75"/>
    </row>
    <row r="17" spans="1:3" ht="12.75">
      <c r="A17" s="1" t="s">
        <v>17</v>
      </c>
      <c r="B17" s="12">
        <v>5.45</v>
      </c>
      <c r="C17" s="75"/>
    </row>
    <row r="18" spans="1:3" ht="12.75">
      <c r="A18" t="s">
        <v>2</v>
      </c>
      <c r="B18" s="2">
        <f>SUM(B7:B17)</f>
        <v>150.64999999999998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8.91</v>
      </c>
      <c r="C21" s="75"/>
    </row>
    <row r="22" spans="1:3" ht="12.75">
      <c r="A22" s="1" t="s">
        <v>19</v>
      </c>
      <c r="B22" s="7">
        <v>21.76</v>
      </c>
      <c r="C22" s="75"/>
    </row>
    <row r="23" spans="1:3" ht="12.75">
      <c r="A23" s="1" t="s">
        <v>20</v>
      </c>
      <c r="B23" s="7">
        <v>10.7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79.37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230.01999999999998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108.78000000000003</v>
      </c>
      <c r="C29" s="75"/>
    </row>
    <row r="30" spans="2:3" ht="12.75">
      <c r="B30" s="2"/>
      <c r="C30" s="75"/>
    </row>
    <row r="31" spans="1:3" ht="12.75">
      <c r="A31" t="s">
        <v>6</v>
      </c>
      <c r="B31" s="80" t="s">
        <v>7</v>
      </c>
      <c r="C31" s="75"/>
    </row>
    <row r="32" spans="1:3" ht="12.75">
      <c r="A32" s="1" t="s">
        <v>22</v>
      </c>
      <c r="B32" s="2">
        <f>B18/B2</f>
        <v>5.380357142857142</v>
      </c>
      <c r="C32" s="75"/>
    </row>
    <row r="33" spans="1:3" ht="12.75">
      <c r="A33" t="s">
        <v>23</v>
      </c>
      <c r="B33" s="2">
        <f>B25/B2</f>
        <v>2.8346428571428572</v>
      </c>
      <c r="C33" s="75"/>
    </row>
    <row r="34" spans="1:3" ht="12.75">
      <c r="A34" t="s">
        <v>26</v>
      </c>
      <c r="B34" s="2">
        <f>B27/B2</f>
        <v>8.215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9" t="s">
        <v>30</v>
      </c>
    </row>
    <row r="2" spans="1:3" ht="12.75">
      <c r="A2" t="s">
        <v>28</v>
      </c>
      <c r="B2" s="9">
        <v>1580</v>
      </c>
      <c r="C2" s="75"/>
    </row>
    <row r="3" spans="1:3" ht="12.75">
      <c r="A3" t="s">
        <v>132</v>
      </c>
      <c r="B3" s="24">
        <v>0.247</v>
      </c>
      <c r="C3" s="75"/>
    </row>
    <row r="4" spans="1:3" ht="12.75">
      <c r="A4" t="s">
        <v>27</v>
      </c>
      <c r="B4" s="2">
        <f>B2*B3</f>
        <v>390.26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35.91</v>
      </c>
      <c r="C7" s="77"/>
    </row>
    <row r="8" spans="1:3" ht="12.75">
      <c r="A8" s="1" t="s">
        <v>9</v>
      </c>
      <c r="B8" s="11">
        <v>44.9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5</v>
      </c>
      <c r="C10" s="77" t="s">
        <v>129</v>
      </c>
    </row>
    <row r="11" spans="1:3" ht="12.75">
      <c r="A11" s="1" t="s">
        <v>12</v>
      </c>
      <c r="B11" s="11">
        <v>61.18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19.07</v>
      </c>
      <c r="C13" s="75"/>
    </row>
    <row r="14" spans="1:3" ht="12.75">
      <c r="A14" s="1" t="s">
        <v>14</v>
      </c>
      <c r="B14" s="11">
        <v>18.55</v>
      </c>
      <c r="C14" s="75"/>
    </row>
    <row r="15" spans="1:3" ht="12.75">
      <c r="A15" s="1" t="s">
        <v>15</v>
      </c>
      <c r="B15" s="11">
        <v>4.59</v>
      </c>
      <c r="C15" s="75"/>
    </row>
    <row r="16" spans="1:3" ht="12.75">
      <c r="A16" s="1" t="s">
        <v>16</v>
      </c>
      <c r="B16" s="11">
        <v>17.75</v>
      </c>
      <c r="C16" s="75"/>
    </row>
    <row r="17" spans="1:3" ht="12.75">
      <c r="A17" s="1" t="s">
        <v>17</v>
      </c>
      <c r="B17" s="12">
        <v>8.04</v>
      </c>
      <c r="C17" s="75"/>
    </row>
    <row r="18" spans="1:3" ht="12.75">
      <c r="A18" t="s">
        <v>2</v>
      </c>
      <c r="B18" s="2">
        <f>SUM(B7:B17)</f>
        <v>222.49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9.51</v>
      </c>
      <c r="C21" s="75"/>
    </row>
    <row r="22" spans="1:3" ht="12.75">
      <c r="A22" s="1" t="s">
        <v>19</v>
      </c>
      <c r="B22" s="7">
        <v>23.76</v>
      </c>
      <c r="C22" s="75"/>
    </row>
    <row r="23" spans="1:3" ht="12.75">
      <c r="A23" s="1" t="s">
        <v>20</v>
      </c>
      <c r="B23" s="7">
        <v>11.82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83.09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305.58000000000004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84.67999999999995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0.14081645569620255</v>
      </c>
      <c r="C32" s="75"/>
    </row>
    <row r="33" spans="1:3" ht="12.75">
      <c r="A33" t="s">
        <v>23</v>
      </c>
      <c r="B33" s="13">
        <f>B25/B2</f>
        <v>0.052588607594936713</v>
      </c>
      <c r="C33" s="75"/>
    </row>
    <row r="34" spans="1:3" ht="12.75">
      <c r="A34" t="s">
        <v>26</v>
      </c>
      <c r="B34" s="13">
        <f>B27/B2</f>
        <v>0.19340506329113927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8" t="s">
        <v>30</v>
      </c>
    </row>
    <row r="2" spans="1:3" ht="12.75">
      <c r="A2" t="s">
        <v>28</v>
      </c>
      <c r="B2" s="9">
        <v>1530</v>
      </c>
      <c r="C2" s="75"/>
    </row>
    <row r="3" spans="1:3" ht="12.75">
      <c r="A3" t="s">
        <v>132</v>
      </c>
      <c r="B3" s="24">
        <v>0.346</v>
      </c>
      <c r="C3" s="75"/>
    </row>
    <row r="4" spans="1:3" ht="12.75">
      <c r="A4" t="s">
        <v>27</v>
      </c>
      <c r="B4" s="2">
        <f>B2*B3</f>
        <v>529.38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54.36</v>
      </c>
      <c r="C7" s="77"/>
    </row>
    <row r="8" spans="1:3" ht="12.75">
      <c r="A8" s="1" t="s">
        <v>9</v>
      </c>
      <c r="B8" s="11">
        <v>48.1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10</v>
      </c>
      <c r="C10" s="77" t="s">
        <v>130</v>
      </c>
    </row>
    <row r="11" spans="1:3" ht="12.75">
      <c r="A11" s="1" t="s">
        <v>12</v>
      </c>
      <c r="B11" s="11">
        <v>58.64</v>
      </c>
      <c r="C11" s="75"/>
    </row>
    <row r="12" spans="1:3" ht="12.75">
      <c r="A12" s="1" t="s">
        <v>11</v>
      </c>
      <c r="B12" s="11">
        <v>17</v>
      </c>
      <c r="C12" s="75"/>
    </row>
    <row r="13" spans="1:3" ht="12.75">
      <c r="A13" s="1" t="s">
        <v>13</v>
      </c>
      <c r="B13" s="11">
        <v>18.94</v>
      </c>
      <c r="C13" s="75"/>
    </row>
    <row r="14" spans="1:3" ht="12.75">
      <c r="A14" s="1" t="s">
        <v>14</v>
      </c>
      <c r="B14" s="11">
        <v>18.5</v>
      </c>
      <c r="C14" s="75"/>
    </row>
    <row r="15" spans="1:3" ht="12.75">
      <c r="A15" s="1" t="s">
        <v>15</v>
      </c>
      <c r="B15" s="11">
        <v>4.02</v>
      </c>
      <c r="C15" s="75"/>
    </row>
    <row r="16" spans="1:3" ht="12.75">
      <c r="A16" s="1" t="s">
        <v>16</v>
      </c>
      <c r="B16" s="11">
        <v>26.75</v>
      </c>
      <c r="C16" s="75"/>
    </row>
    <row r="17" spans="1:3" ht="12.75">
      <c r="A17" s="1" t="s">
        <v>17</v>
      </c>
      <c r="B17" s="12">
        <v>9.61</v>
      </c>
      <c r="C17" s="75"/>
    </row>
    <row r="18" spans="1:3" ht="12.75">
      <c r="A18" t="s">
        <v>2</v>
      </c>
      <c r="B18" s="2">
        <f>SUM(B7:B17)</f>
        <v>265.9200000000001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9.48</v>
      </c>
      <c r="C21" s="75"/>
    </row>
    <row r="22" spans="1:3" ht="12.75">
      <c r="A22" s="1" t="s">
        <v>19</v>
      </c>
      <c r="B22" s="7">
        <v>23.67</v>
      </c>
      <c r="C22" s="75"/>
    </row>
    <row r="23" spans="1:3" ht="12.75">
      <c r="A23" s="1" t="s">
        <v>20</v>
      </c>
      <c r="B23" s="7">
        <v>11.78</v>
      </c>
      <c r="C23" s="75"/>
    </row>
    <row r="24" spans="1:3" ht="12.75">
      <c r="A24" s="1" t="s">
        <v>21</v>
      </c>
      <c r="B24" s="8">
        <v>38</v>
      </c>
      <c r="C24" s="75"/>
    </row>
    <row r="25" spans="1:3" ht="12.75">
      <c r="A25" t="s">
        <v>4</v>
      </c>
      <c r="B25" s="2">
        <f>SUM(B21:B24)</f>
        <v>82.93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348.8500000000001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180.52999999999992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0.1738039215686275</v>
      </c>
      <c r="C32" s="75"/>
    </row>
    <row r="33" spans="1:3" ht="12.75">
      <c r="A33" t="s">
        <v>23</v>
      </c>
      <c r="B33" s="13">
        <f>B25/B2</f>
        <v>0.054202614379084975</v>
      </c>
      <c r="C33" s="75"/>
    </row>
    <row r="34" spans="1:3" ht="12.75">
      <c r="A34" t="s">
        <v>26</v>
      </c>
      <c r="B34" s="13">
        <f>B27/B2</f>
        <v>0.22800653594771247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2009-12-11T23:15:57Z</cp:lastPrinted>
  <dcterms:created xsi:type="dcterms:W3CDTF">2005-01-10T15:34:54Z</dcterms:created>
  <dcterms:modified xsi:type="dcterms:W3CDTF">2023-02-03T21:57:03Z</dcterms:modified>
  <cp:category/>
  <cp:version/>
  <cp:contentType/>
  <cp:contentStatus/>
</cp:coreProperties>
</file>